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M28" i="1" l="1"/>
  <c r="I28" i="1"/>
  <c r="G28" i="1"/>
  <c r="E28" i="1"/>
  <c r="M26" i="1"/>
  <c r="I26" i="1"/>
  <c r="G26" i="1"/>
  <c r="E26" i="1"/>
  <c r="M25" i="1"/>
  <c r="I25" i="1"/>
  <c r="G25" i="1"/>
  <c r="E25" i="1"/>
  <c r="M24" i="1"/>
  <c r="I24" i="1"/>
  <c r="G24" i="1"/>
  <c r="E24" i="1"/>
  <c r="M23" i="1"/>
  <c r="I23" i="1"/>
  <c r="G23" i="1"/>
  <c r="E23" i="1"/>
  <c r="M21" i="1"/>
  <c r="I21" i="1"/>
  <c r="G21" i="1"/>
  <c r="E21" i="1"/>
  <c r="N20" i="1"/>
  <c r="K19" i="1"/>
  <c r="I19" i="1"/>
  <c r="G19" i="1"/>
  <c r="E19" i="1"/>
  <c r="K18" i="1"/>
  <c r="I18" i="1"/>
  <c r="G18" i="1"/>
  <c r="E18" i="1"/>
  <c r="K17" i="1"/>
  <c r="I17" i="1"/>
  <c r="G17" i="1"/>
  <c r="E17" i="1"/>
  <c r="K16" i="1"/>
  <c r="I16" i="1"/>
  <c r="G16" i="1"/>
  <c r="E16" i="1"/>
  <c r="K15" i="1"/>
  <c r="I15" i="1"/>
  <c r="G15" i="1"/>
  <c r="E15" i="1"/>
  <c r="K14" i="1"/>
  <c r="I14" i="1"/>
  <c r="G14" i="1"/>
  <c r="E14" i="1"/>
  <c r="K12" i="1"/>
  <c r="I12" i="1"/>
  <c r="G12" i="1"/>
  <c r="E12" i="1"/>
  <c r="K11" i="1"/>
  <c r="I11" i="1"/>
  <c r="G11" i="1"/>
  <c r="E11" i="1"/>
  <c r="N10" i="1"/>
  <c r="N11" i="1" l="1"/>
  <c r="O11" i="1" s="1"/>
  <c r="N12" i="1"/>
  <c r="O12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1" i="1"/>
  <c r="O21" i="1" s="1"/>
  <c r="N23" i="1"/>
  <c r="O23" i="1" s="1"/>
  <c r="N24" i="1"/>
  <c r="O24" i="1" s="1"/>
  <c r="N25" i="1"/>
  <c r="O25" i="1" s="1"/>
  <c r="N26" i="1"/>
  <c r="O26" i="1" s="1"/>
  <c r="N28" i="1"/>
  <c r="O28" i="1" s="1"/>
</calcChain>
</file>

<file path=xl/sharedStrings.xml><?xml version="1.0" encoding="utf-8"?>
<sst xmlns="http://schemas.openxmlformats.org/spreadsheetml/2006/main" count="94" uniqueCount="54">
  <si>
    <t>Отдел образования Администрации Кесовогорского района</t>
  </si>
  <si>
    <t>П Р О Т О К О Л</t>
  </si>
  <si>
    <t xml:space="preserve">муниципального  этапа Всероссийской олимпиады школьников  </t>
  </si>
  <si>
    <t>по предмету                   ФИЗИЧЕСКАЯ   КУЛЬТУРА</t>
  </si>
  <si>
    <t>ДЕВУШКИ</t>
  </si>
  <si>
    <t>01 декабря  2020 г.</t>
  </si>
  <si>
    <t>№№</t>
  </si>
  <si>
    <t xml:space="preserve">МБОУ </t>
  </si>
  <si>
    <t>теория</t>
  </si>
  <si>
    <t xml:space="preserve">            Практические        задания</t>
  </si>
  <si>
    <t>Сумма  баллов</t>
  </si>
  <si>
    <t xml:space="preserve">%% выполнения </t>
  </si>
  <si>
    <t>Победитель, призеры</t>
  </si>
  <si>
    <t xml:space="preserve">кол-во ответов   </t>
  </si>
  <si>
    <t xml:space="preserve">итого баллов </t>
  </si>
  <si>
    <t>гимнастика</t>
  </si>
  <si>
    <t>баскетбол</t>
  </si>
  <si>
    <t>футбол</t>
  </si>
  <si>
    <t xml:space="preserve">полоса препятствий </t>
  </si>
  <si>
    <t>результат</t>
  </si>
  <si>
    <t>баллы</t>
  </si>
  <si>
    <t>7 класс</t>
  </si>
  <si>
    <t>миним. время (сек.)</t>
  </si>
  <si>
    <t>среди 7 - 8 классов</t>
  </si>
  <si>
    <t>1 .</t>
  </si>
  <si>
    <t>ССОШ</t>
  </si>
  <si>
    <t>победитель</t>
  </si>
  <si>
    <t>2 .</t>
  </si>
  <si>
    <t>призер</t>
  </si>
  <si>
    <t>8 класс</t>
  </si>
  <si>
    <t>3 .</t>
  </si>
  <si>
    <t>КСОШ</t>
  </si>
  <si>
    <t>4 .</t>
  </si>
  <si>
    <t>5 .</t>
  </si>
  <si>
    <t>6 .</t>
  </si>
  <si>
    <t>9 класс</t>
  </si>
  <si>
    <t>среди 9 - 11 классов</t>
  </si>
  <si>
    <t>10 класс</t>
  </si>
  <si>
    <t>11 класс</t>
  </si>
  <si>
    <t>0112.709</t>
  </si>
  <si>
    <t>0112.711</t>
  </si>
  <si>
    <t>0112.803</t>
  </si>
  <si>
    <t>0112.821</t>
  </si>
  <si>
    <t>0112.823</t>
  </si>
  <si>
    <t>0112.804</t>
  </si>
  <si>
    <t>0112.806</t>
  </si>
  <si>
    <t>0112.819</t>
  </si>
  <si>
    <t>0112.914</t>
  </si>
  <si>
    <t>0112.1001</t>
  </si>
  <si>
    <t>0112.1008</t>
  </si>
  <si>
    <t>0112.1010</t>
  </si>
  <si>
    <t>0112.1004</t>
  </si>
  <si>
    <t>0112.1110</t>
  </si>
  <si>
    <t>КОД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</si>
</sst>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0" fontId="1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10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2" fontId="3" fillId="0" borderId="0" xfId="0" applyNumberFormat="1" applyFont="1" applyFill="1" applyAlignment="1">
      <alignment wrapText="1"/>
    </xf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 applyFill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/>
    <xf numFmtId="0" fontId="2" fillId="0" borderId="0" xfId="0" applyNumberFormat="1" applyFont="1" applyFill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/>
    </xf>
    <xf numFmtId="2" fontId="12" fillId="0" borderId="6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wrapText="1"/>
    </xf>
    <xf numFmtId="2" fontId="1" fillId="0" borderId="0" xfId="0" applyNumberFormat="1" applyFont="1" applyFill="1" applyAlignment="1">
      <alignment horizontal="center"/>
    </xf>
    <xf numFmtId="2" fontId="1" fillId="0" borderId="0" xfId="0" applyNumberFormat="1" applyFont="1" applyFill="1"/>
    <xf numFmtId="2" fontId="6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1" fillId="0" borderId="5" xfId="0" applyFont="1" applyFill="1" applyBorder="1"/>
    <xf numFmtId="2" fontId="2" fillId="0" borderId="5" xfId="0" applyNumberFormat="1" applyFont="1" applyFill="1" applyBorder="1" applyAlignment="1">
      <alignment horizontal="center"/>
    </xf>
    <xf numFmtId="10" fontId="0" fillId="0" borderId="0" xfId="0" applyNumberFormat="1" applyFill="1" applyAlignment="1">
      <alignment vertical="top"/>
    </xf>
    <xf numFmtId="0" fontId="0" fillId="0" borderId="0" xfId="0" applyFill="1" applyAlignment="1">
      <alignment horizontal="center" vertical="center" wrapText="1"/>
    </xf>
    <xf numFmtId="0" fontId="14" fillId="0" borderId="0" xfId="0" applyFont="1" applyFill="1"/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0" fontId="1" fillId="0" borderId="0" xfId="0" applyNumberFormat="1" applyFont="1" applyFill="1" applyAlignment="1">
      <alignment horizontal="left" vertical="top"/>
    </xf>
    <xf numFmtId="0" fontId="1" fillId="0" borderId="5" xfId="0" applyFont="1" applyFill="1" applyBorder="1" applyAlignment="1">
      <alignment vertical="top"/>
    </xf>
    <xf numFmtId="2" fontId="2" fillId="0" borderId="5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2" fontId="14" fillId="0" borderId="0" xfId="0" applyNumberFormat="1" applyFont="1" applyFill="1" applyAlignment="1">
      <alignment wrapText="1"/>
    </xf>
    <xf numFmtId="2" fontId="0" fillId="0" borderId="0" xfId="0" applyNumberFormat="1" applyFill="1"/>
    <xf numFmtId="2" fontId="15" fillId="0" borderId="0" xfId="0" applyNumberFormat="1" applyFont="1" applyFill="1" applyAlignment="1">
      <alignment horizontal="center"/>
    </xf>
    <xf numFmtId="10" fontId="0" fillId="0" borderId="0" xfId="0" applyNumberFormat="1" applyFill="1"/>
    <xf numFmtId="0" fontId="0" fillId="0" borderId="0" xfId="0" applyFill="1"/>
    <xf numFmtId="0" fontId="0" fillId="0" borderId="0" xfId="0" applyFill="1" applyBorder="1"/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7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/>
    <xf numFmtId="2" fontId="8" fillId="0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D1" workbookViewId="0">
      <selection activeCell="K11" sqref="K11"/>
    </sheetView>
  </sheetViews>
  <sheetFormatPr defaultRowHeight="15.6" x14ac:dyDescent="0.3"/>
  <cols>
    <col min="1" max="1" width="4.44140625" style="96" customWidth="1"/>
    <col min="2" max="2" width="13.33203125" style="96" customWidth="1"/>
    <col min="3" max="3" width="8.33203125" style="82" customWidth="1"/>
    <col min="4" max="4" width="9.109375" style="85" customWidth="1"/>
    <col min="5" max="5" width="9.109375" style="83" customWidth="1"/>
    <col min="6" max="6" width="9.5546875" style="83" customWidth="1"/>
    <col min="7" max="7" width="10" style="92" customWidth="1"/>
    <col min="8" max="8" width="10.109375" style="84" customWidth="1"/>
    <col min="9" max="9" width="6.88671875" style="84" customWidth="1"/>
    <col min="10" max="10" width="9.5546875" style="93" customWidth="1"/>
    <col min="11" max="11" width="10.33203125" style="85" customWidth="1"/>
    <col min="12" max="12" width="10" style="85" customWidth="1"/>
    <col min="13" max="13" width="9.109375" style="94" customWidth="1"/>
    <col min="14" max="14" width="9.33203125" style="93" customWidth="1"/>
    <col min="15" max="15" width="10.33203125" style="95" customWidth="1"/>
    <col min="16" max="16" width="15.88671875" style="96" customWidth="1"/>
  </cols>
  <sheetData>
    <row r="1" spans="1:16" ht="15.6" customHeight="1" x14ac:dyDescent="0.3">
      <c r="A1" s="1"/>
      <c r="B1" s="1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1"/>
    </row>
    <row r="2" spans="1:16" x14ac:dyDescent="0.3">
      <c r="A2" s="5"/>
      <c r="B2" s="5"/>
      <c r="C2" s="7" t="s">
        <v>1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5"/>
    </row>
    <row r="3" spans="1:16" x14ac:dyDescent="0.3">
      <c r="A3" s="5"/>
      <c r="B3" s="5"/>
      <c r="C3" s="9" t="s">
        <v>2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1"/>
    </row>
    <row r="4" spans="1:16" x14ac:dyDescent="0.3">
      <c r="A4" s="5"/>
      <c r="B4" s="5"/>
      <c r="C4" s="6"/>
      <c r="D4" s="12"/>
      <c r="E4" s="13" t="s">
        <v>3</v>
      </c>
      <c r="F4" s="13"/>
      <c r="G4" s="14"/>
      <c r="H4" s="15"/>
      <c r="I4" s="15"/>
      <c r="J4" s="16"/>
      <c r="K4" s="17"/>
      <c r="L4" s="18" t="s">
        <v>4</v>
      </c>
      <c r="M4" s="18"/>
      <c r="N4" s="19"/>
      <c r="O4" s="20" t="s">
        <v>5</v>
      </c>
      <c r="P4" s="105"/>
    </row>
    <row r="5" spans="1:16" ht="15.6" customHeight="1" x14ac:dyDescent="0.3">
      <c r="A5" s="21" t="s">
        <v>6</v>
      </c>
      <c r="B5" s="21" t="s">
        <v>53</v>
      </c>
      <c r="C5" s="21" t="s">
        <v>7</v>
      </c>
      <c r="D5" s="101" t="s">
        <v>8</v>
      </c>
      <c r="E5" s="102"/>
      <c r="F5" s="22" t="s">
        <v>9</v>
      </c>
      <c r="G5" s="23"/>
      <c r="H5" s="23"/>
      <c r="I5" s="23"/>
      <c r="J5" s="23"/>
      <c r="K5" s="23"/>
      <c r="L5" s="23"/>
      <c r="M5" s="24"/>
      <c r="N5" s="98" t="s">
        <v>10</v>
      </c>
      <c r="O5" s="25" t="s">
        <v>11</v>
      </c>
      <c r="P5" s="26" t="s">
        <v>12</v>
      </c>
    </row>
    <row r="6" spans="1:16" ht="14.4" customHeight="1" x14ac:dyDescent="0.3">
      <c r="A6" s="27"/>
      <c r="B6" s="27"/>
      <c r="C6" s="27"/>
      <c r="D6" s="28" t="s">
        <v>13</v>
      </c>
      <c r="E6" s="29" t="s">
        <v>14</v>
      </c>
      <c r="F6" s="30" t="s">
        <v>15</v>
      </c>
      <c r="G6" s="31"/>
      <c r="H6" s="103" t="s">
        <v>16</v>
      </c>
      <c r="I6" s="104"/>
      <c r="J6" s="30" t="s">
        <v>17</v>
      </c>
      <c r="K6" s="31"/>
      <c r="L6" s="30" t="s">
        <v>18</v>
      </c>
      <c r="M6" s="31"/>
      <c r="N6" s="99"/>
      <c r="O6" s="25"/>
      <c r="P6" s="26"/>
    </row>
    <row r="7" spans="1:16" ht="14.4" customHeight="1" x14ac:dyDescent="0.3">
      <c r="A7" s="27"/>
      <c r="B7" s="27"/>
      <c r="C7" s="27"/>
      <c r="D7" s="32"/>
      <c r="E7" s="33"/>
      <c r="F7" s="34" t="s">
        <v>19</v>
      </c>
      <c r="G7" s="35" t="s">
        <v>20</v>
      </c>
      <c r="H7" s="34" t="s">
        <v>19</v>
      </c>
      <c r="I7" s="34" t="s">
        <v>20</v>
      </c>
      <c r="J7" s="34" t="s">
        <v>19</v>
      </c>
      <c r="K7" s="29" t="s">
        <v>20</v>
      </c>
      <c r="L7" s="34" t="s">
        <v>19</v>
      </c>
      <c r="M7" s="28" t="s">
        <v>20</v>
      </c>
      <c r="N7" s="99"/>
      <c r="O7" s="25"/>
      <c r="P7" s="26"/>
    </row>
    <row r="8" spans="1:16" ht="14.4" customHeight="1" x14ac:dyDescent="0.3">
      <c r="A8" s="27"/>
      <c r="B8" s="27"/>
      <c r="C8" s="27"/>
      <c r="D8" s="32"/>
      <c r="E8" s="33"/>
      <c r="F8" s="36"/>
      <c r="G8" s="37"/>
      <c r="H8" s="36"/>
      <c r="I8" s="36"/>
      <c r="J8" s="36"/>
      <c r="K8" s="33"/>
      <c r="L8" s="36"/>
      <c r="M8" s="32"/>
      <c r="N8" s="99"/>
      <c r="O8" s="25"/>
      <c r="P8" s="26"/>
    </row>
    <row r="9" spans="1:16" ht="14.4" customHeight="1" x14ac:dyDescent="0.3">
      <c r="A9" s="38"/>
      <c r="B9" s="38"/>
      <c r="C9" s="38"/>
      <c r="D9" s="39"/>
      <c r="E9" s="40"/>
      <c r="F9" s="41"/>
      <c r="G9" s="42"/>
      <c r="H9" s="41"/>
      <c r="I9" s="41"/>
      <c r="J9" s="41"/>
      <c r="K9" s="40"/>
      <c r="L9" s="41"/>
      <c r="M9" s="39"/>
      <c r="N9" s="100"/>
      <c r="O9" s="25"/>
      <c r="P9" s="26"/>
    </row>
    <row r="10" spans="1:16" ht="34.200000000000003" customHeight="1" x14ac:dyDescent="0.3">
      <c r="A10" s="106" t="s">
        <v>21</v>
      </c>
      <c r="B10" s="106"/>
      <c r="C10" s="106"/>
      <c r="D10" s="69">
        <v>36</v>
      </c>
      <c r="E10" s="69">
        <v>25</v>
      </c>
      <c r="F10" s="107"/>
      <c r="G10" s="108">
        <v>25</v>
      </c>
      <c r="H10" s="57" t="s">
        <v>22</v>
      </c>
      <c r="I10" s="108">
        <v>25</v>
      </c>
      <c r="J10" s="57" t="s">
        <v>22</v>
      </c>
      <c r="K10" s="108">
        <v>25</v>
      </c>
      <c r="L10" s="57"/>
      <c r="M10" s="48"/>
      <c r="N10" s="109">
        <f>M10+K10+I10+G10+E10</f>
        <v>100</v>
      </c>
      <c r="O10" s="58">
        <v>1</v>
      </c>
      <c r="P10" s="110" t="s">
        <v>23</v>
      </c>
    </row>
    <row r="11" spans="1:16" ht="16.2" x14ac:dyDescent="0.3">
      <c r="A11" s="43" t="s">
        <v>24</v>
      </c>
      <c r="B11" s="111" t="s">
        <v>39</v>
      </c>
      <c r="C11" s="53" t="s">
        <v>25</v>
      </c>
      <c r="D11" s="44">
        <v>16</v>
      </c>
      <c r="E11" s="45">
        <f>E10*D11/31.5</f>
        <v>12.698412698412698</v>
      </c>
      <c r="F11" s="46">
        <v>6.5</v>
      </c>
      <c r="G11" s="45">
        <f>G10*F11/8.5</f>
        <v>19.117647058823529</v>
      </c>
      <c r="H11" s="46">
        <v>49.6</v>
      </c>
      <c r="I11" s="47">
        <f>25*43.9/H11</f>
        <v>22.127016129032256</v>
      </c>
      <c r="J11" s="46">
        <v>33.799999999999997</v>
      </c>
      <c r="K11" s="47">
        <f>25*31.2/J11</f>
        <v>23.07692307692308</v>
      </c>
      <c r="L11" s="44"/>
      <c r="M11" s="48"/>
      <c r="N11" s="109">
        <f>M11+K11+I11+G11+E11</f>
        <v>77.019998963191554</v>
      </c>
      <c r="O11" s="49">
        <f>N11/N10</f>
        <v>0.77019998963191549</v>
      </c>
      <c r="P11" s="50" t="s">
        <v>26</v>
      </c>
    </row>
    <row r="12" spans="1:16" ht="16.2" x14ac:dyDescent="0.3">
      <c r="A12" s="43" t="s">
        <v>27</v>
      </c>
      <c r="B12" s="111" t="s">
        <v>40</v>
      </c>
      <c r="C12" s="53" t="s">
        <v>25</v>
      </c>
      <c r="D12" s="44">
        <v>14</v>
      </c>
      <c r="E12" s="45">
        <f>E10*D12/31.5</f>
        <v>11.111111111111111</v>
      </c>
      <c r="F12" s="46">
        <v>6</v>
      </c>
      <c r="G12" s="45">
        <f>G10*F12/8.5</f>
        <v>17.647058823529413</v>
      </c>
      <c r="H12" s="46">
        <v>50</v>
      </c>
      <c r="I12" s="47">
        <f t="shared" ref="I12:I17" si="0">25*43.9/H12</f>
        <v>21.95</v>
      </c>
      <c r="J12" s="46">
        <v>44</v>
      </c>
      <c r="K12" s="47">
        <f t="shared" ref="K12:K17" si="1">25*31.2/J12</f>
        <v>17.727272727272727</v>
      </c>
      <c r="L12" s="44"/>
      <c r="M12" s="48"/>
      <c r="N12" s="109">
        <f t="shared" ref="N12:N17" si="2">M12+K12+I12+G12+E12</f>
        <v>68.435442661913243</v>
      </c>
      <c r="O12" s="49">
        <f>N12/N10</f>
        <v>0.68435442661913237</v>
      </c>
      <c r="P12" s="44" t="s">
        <v>28</v>
      </c>
    </row>
    <row r="13" spans="1:16" ht="18" customHeight="1" x14ac:dyDescent="0.3">
      <c r="A13" s="106" t="s">
        <v>29</v>
      </c>
      <c r="B13" s="106"/>
      <c r="C13" s="106"/>
      <c r="D13" s="51"/>
      <c r="E13" s="45"/>
      <c r="F13" s="52"/>
      <c r="G13" s="45"/>
      <c r="H13" s="46"/>
      <c r="I13" s="47"/>
      <c r="J13" s="46"/>
      <c r="K13" s="47"/>
      <c r="L13" s="44"/>
      <c r="M13" s="48"/>
      <c r="N13" s="109"/>
      <c r="O13" s="49"/>
      <c r="P13" s="44"/>
    </row>
    <row r="14" spans="1:16" ht="16.2" x14ac:dyDescent="0.3">
      <c r="A14" s="43" t="s">
        <v>24</v>
      </c>
      <c r="B14" s="111" t="s">
        <v>41</v>
      </c>
      <c r="C14" s="53" t="s">
        <v>25</v>
      </c>
      <c r="D14" s="44">
        <v>20.5</v>
      </c>
      <c r="E14" s="45">
        <f>E10*D14/31.5</f>
        <v>16.269841269841269</v>
      </c>
      <c r="F14" s="46">
        <v>7.5</v>
      </c>
      <c r="G14" s="45">
        <f>G10*F14/8.5</f>
        <v>22.058823529411764</v>
      </c>
      <c r="H14" s="46">
        <v>51.8</v>
      </c>
      <c r="I14" s="47">
        <f t="shared" si="0"/>
        <v>21.187258687258687</v>
      </c>
      <c r="J14" s="46">
        <v>49.3</v>
      </c>
      <c r="K14" s="47">
        <f t="shared" si="1"/>
        <v>15.821501014198784</v>
      </c>
      <c r="L14" s="44"/>
      <c r="M14" s="48"/>
      <c r="N14" s="109">
        <f t="shared" si="2"/>
        <v>75.337424500710497</v>
      </c>
      <c r="O14" s="49">
        <f>N14/N10</f>
        <v>0.75337424500710493</v>
      </c>
      <c r="P14" s="44" t="s">
        <v>28</v>
      </c>
    </row>
    <row r="15" spans="1:16" ht="16.2" x14ac:dyDescent="0.3">
      <c r="A15" s="43" t="s">
        <v>27</v>
      </c>
      <c r="B15" s="111" t="s">
        <v>42</v>
      </c>
      <c r="C15" s="53" t="s">
        <v>25</v>
      </c>
      <c r="D15" s="44">
        <v>15.5</v>
      </c>
      <c r="E15" s="45">
        <f>E10*D15/31.5</f>
        <v>12.301587301587302</v>
      </c>
      <c r="F15" s="46">
        <v>8.5</v>
      </c>
      <c r="G15" s="45">
        <f>G10*F15/8.5</f>
        <v>25</v>
      </c>
      <c r="H15" s="46">
        <v>59.3</v>
      </c>
      <c r="I15" s="47">
        <f>25*43.9/H15</f>
        <v>18.507588532883645</v>
      </c>
      <c r="J15" s="46">
        <v>44.1</v>
      </c>
      <c r="K15" s="47">
        <f>25*31.2/J15</f>
        <v>17.687074829931973</v>
      </c>
      <c r="L15" s="44"/>
      <c r="M15" s="48"/>
      <c r="N15" s="109">
        <f>M15+K15+I15+G15+E15</f>
        <v>73.496250664402922</v>
      </c>
      <c r="O15" s="49">
        <f>N15/N10</f>
        <v>0.73496250664402918</v>
      </c>
      <c r="P15" s="44" t="s">
        <v>28</v>
      </c>
    </row>
    <row r="16" spans="1:16" ht="16.2" x14ac:dyDescent="0.3">
      <c r="A16" s="43" t="s">
        <v>30</v>
      </c>
      <c r="B16" s="111" t="s">
        <v>43</v>
      </c>
      <c r="C16" s="53" t="s">
        <v>31</v>
      </c>
      <c r="D16" s="44">
        <v>31.5</v>
      </c>
      <c r="E16" s="45">
        <f>E10*D16/31.5</f>
        <v>25</v>
      </c>
      <c r="F16" s="46">
        <v>0</v>
      </c>
      <c r="G16" s="45">
        <f>G10*F16/8.5</f>
        <v>0</v>
      </c>
      <c r="H16" s="54">
        <v>43.9</v>
      </c>
      <c r="I16" s="47">
        <f>25*43.9/H16</f>
        <v>25</v>
      </c>
      <c r="J16" s="54">
        <v>33.299999999999997</v>
      </c>
      <c r="K16" s="47">
        <f>25*31.2/J16</f>
        <v>23.423423423423426</v>
      </c>
      <c r="L16" s="44"/>
      <c r="M16" s="48"/>
      <c r="N16" s="109">
        <f>M16+K16+I16+G16+E16</f>
        <v>73.423423423423429</v>
      </c>
      <c r="O16" s="49">
        <f>N16/N10</f>
        <v>0.73423423423423428</v>
      </c>
      <c r="P16" s="44" t="s">
        <v>28</v>
      </c>
    </row>
    <row r="17" spans="1:16" ht="16.2" x14ac:dyDescent="0.3">
      <c r="A17" s="43" t="s">
        <v>32</v>
      </c>
      <c r="B17" s="111" t="s">
        <v>44</v>
      </c>
      <c r="C17" s="53" t="s">
        <v>25</v>
      </c>
      <c r="D17" s="44">
        <v>22.5</v>
      </c>
      <c r="E17" s="45">
        <f>E10*D17/31.5</f>
        <v>17.857142857142858</v>
      </c>
      <c r="F17" s="46">
        <v>6</v>
      </c>
      <c r="G17" s="45">
        <f>G10*F17/8.5</f>
        <v>17.647058823529413</v>
      </c>
      <c r="H17" s="46">
        <v>60.6</v>
      </c>
      <c r="I17" s="47">
        <f t="shared" si="0"/>
        <v>18.11056105610561</v>
      </c>
      <c r="J17" s="46">
        <v>48.1</v>
      </c>
      <c r="K17" s="47">
        <f t="shared" si="1"/>
        <v>16.216216216216214</v>
      </c>
      <c r="L17" s="44"/>
      <c r="M17" s="48"/>
      <c r="N17" s="109">
        <f t="shared" si="2"/>
        <v>69.830978952994087</v>
      </c>
      <c r="O17" s="49">
        <f>N17/N10</f>
        <v>0.69830978952994083</v>
      </c>
      <c r="P17" s="44" t="s">
        <v>28</v>
      </c>
    </row>
    <row r="18" spans="1:16" ht="16.2" x14ac:dyDescent="0.3">
      <c r="A18" s="43" t="s">
        <v>33</v>
      </c>
      <c r="B18" s="111" t="s">
        <v>45</v>
      </c>
      <c r="C18" s="53" t="s">
        <v>31</v>
      </c>
      <c r="D18" s="44">
        <v>29.5</v>
      </c>
      <c r="E18" s="45">
        <f>E10*D18/31.5</f>
        <v>23.412698412698411</v>
      </c>
      <c r="F18" s="46">
        <v>0</v>
      </c>
      <c r="G18" s="45">
        <f>G10*F18/8.5</f>
        <v>0</v>
      </c>
      <c r="H18" s="46">
        <v>57.1</v>
      </c>
      <c r="I18" s="47">
        <f>25*43.9/H18</f>
        <v>19.220665499124344</v>
      </c>
      <c r="J18" s="46">
        <v>31.2</v>
      </c>
      <c r="K18" s="47">
        <f>25*31.2/J18</f>
        <v>25</v>
      </c>
      <c r="L18" s="44"/>
      <c r="M18" s="48"/>
      <c r="N18" s="109">
        <f>M18+K18+I18+G18+E18</f>
        <v>67.633363911822755</v>
      </c>
      <c r="O18" s="49">
        <f>N18/N10</f>
        <v>0.67633363911822753</v>
      </c>
      <c r="P18" s="44" t="s">
        <v>28</v>
      </c>
    </row>
    <row r="19" spans="1:16" ht="16.2" x14ac:dyDescent="0.3">
      <c r="A19" s="43" t="s">
        <v>34</v>
      </c>
      <c r="B19" s="111" t="s">
        <v>46</v>
      </c>
      <c r="C19" s="53" t="s">
        <v>31</v>
      </c>
      <c r="D19" s="44">
        <v>14.5</v>
      </c>
      <c r="E19" s="45">
        <f>E10*D19/31.5</f>
        <v>11.507936507936508</v>
      </c>
      <c r="F19" s="46">
        <v>0</v>
      </c>
      <c r="G19" s="45">
        <f>G10*F19/8.5</f>
        <v>0</v>
      </c>
      <c r="H19" s="46">
        <v>50.6</v>
      </c>
      <c r="I19" s="47">
        <f>25*43.9/H19</f>
        <v>21.689723320158102</v>
      </c>
      <c r="J19" s="46">
        <v>37.799999999999997</v>
      </c>
      <c r="K19" s="47">
        <f>25*31.2/J19</f>
        <v>20.634920634920636</v>
      </c>
      <c r="L19" s="44"/>
      <c r="M19" s="48"/>
      <c r="N19" s="109">
        <f>M19+K19+I19+G19+E19</f>
        <v>53.832580463015248</v>
      </c>
      <c r="O19" s="49">
        <f>N19/N10</f>
        <v>0.53832580463015245</v>
      </c>
      <c r="P19" s="44" t="s">
        <v>28</v>
      </c>
    </row>
    <row r="20" spans="1:16" ht="34.200000000000003" customHeight="1" x14ac:dyDescent="0.3">
      <c r="A20" s="106" t="s">
        <v>35</v>
      </c>
      <c r="B20" s="106"/>
      <c r="C20" s="106"/>
      <c r="D20" s="51">
        <v>43.5</v>
      </c>
      <c r="E20" s="69">
        <v>25</v>
      </c>
      <c r="F20" s="52"/>
      <c r="G20" s="69">
        <v>25</v>
      </c>
      <c r="H20" s="46"/>
      <c r="I20" s="47">
        <v>25</v>
      </c>
      <c r="J20" s="112"/>
      <c r="K20" s="108"/>
      <c r="L20" s="57" t="s">
        <v>22</v>
      </c>
      <c r="M20" s="108">
        <v>25</v>
      </c>
      <c r="N20" s="109">
        <f>M20+K20+I20+G20+E20</f>
        <v>100</v>
      </c>
      <c r="O20" s="58">
        <v>1</v>
      </c>
      <c r="P20" s="110" t="s">
        <v>36</v>
      </c>
    </row>
    <row r="21" spans="1:16" ht="16.2" x14ac:dyDescent="0.3">
      <c r="A21" s="43" t="s">
        <v>24</v>
      </c>
      <c r="B21" s="111" t="s">
        <v>47</v>
      </c>
      <c r="C21" s="53" t="s">
        <v>31</v>
      </c>
      <c r="D21" s="44">
        <v>17</v>
      </c>
      <c r="E21" s="52">
        <f t="shared" ref="E21:E26" si="3">25*D21/31</f>
        <v>13.709677419354838</v>
      </c>
      <c r="F21" s="55">
        <v>7.5</v>
      </c>
      <c r="G21" s="45">
        <f>G20*F21/9.5</f>
        <v>19.736842105263158</v>
      </c>
      <c r="H21" s="46">
        <v>44.1</v>
      </c>
      <c r="I21" s="47">
        <f>25*39.2/H21</f>
        <v>22.222222222222225</v>
      </c>
      <c r="J21" s="56"/>
      <c r="K21" s="57"/>
      <c r="L21" s="46">
        <v>51.4</v>
      </c>
      <c r="M21" s="47">
        <f>25*31.8/L21</f>
        <v>15.466926070038911</v>
      </c>
      <c r="N21" s="109">
        <f>M21+K21+I21+G21+E21</f>
        <v>71.135667816879135</v>
      </c>
      <c r="O21" s="58">
        <f>N21/N20</f>
        <v>0.71135667816879133</v>
      </c>
      <c r="P21" s="44" t="s">
        <v>28</v>
      </c>
    </row>
    <row r="22" spans="1:16" ht="14.4" customHeight="1" x14ac:dyDescent="0.3">
      <c r="A22" s="113" t="s">
        <v>37</v>
      </c>
      <c r="B22" s="113"/>
      <c r="C22" s="113"/>
      <c r="D22" s="59"/>
      <c r="E22" s="60"/>
      <c r="F22" s="61"/>
      <c r="G22" s="62"/>
      <c r="H22" s="63"/>
      <c r="I22" s="61"/>
      <c r="J22" s="64"/>
      <c r="K22" s="65"/>
      <c r="L22" s="63"/>
      <c r="M22" s="61"/>
      <c r="N22" s="114"/>
      <c r="O22" s="66"/>
      <c r="P22" s="67"/>
    </row>
    <row r="23" spans="1:16" ht="16.2" x14ac:dyDescent="0.3">
      <c r="A23" s="43" t="s">
        <v>27</v>
      </c>
      <c r="B23" s="111" t="s">
        <v>48</v>
      </c>
      <c r="C23" s="53" t="s">
        <v>25</v>
      </c>
      <c r="D23" s="44">
        <v>30</v>
      </c>
      <c r="E23" s="52">
        <f t="shared" si="3"/>
        <v>24.193548387096776</v>
      </c>
      <c r="F23" s="55">
        <v>8.5</v>
      </c>
      <c r="G23" s="45">
        <f>G20*F23/9.5</f>
        <v>22.368421052631579</v>
      </c>
      <c r="H23" s="46">
        <v>39.200000000000003</v>
      </c>
      <c r="I23" s="47">
        <f t="shared" ref="I23:I28" si="4">25*39.2/H23</f>
        <v>25</v>
      </c>
      <c r="J23" s="56"/>
      <c r="K23" s="52"/>
      <c r="L23" s="46">
        <v>39.200000000000003</v>
      </c>
      <c r="M23" s="47">
        <f t="shared" ref="M23:M28" si="5">25*31.8/L23</f>
        <v>20.280612244897959</v>
      </c>
      <c r="N23" s="109">
        <f>M23+K23+I23+G23+E23</f>
        <v>91.84258168462631</v>
      </c>
      <c r="O23" s="58">
        <f>N23/N20</f>
        <v>0.91842581684626312</v>
      </c>
      <c r="P23" s="50" t="s">
        <v>26</v>
      </c>
    </row>
    <row r="24" spans="1:16" ht="16.2" x14ac:dyDescent="0.3">
      <c r="A24" s="43" t="s">
        <v>30</v>
      </c>
      <c r="B24" s="111" t="s">
        <v>49</v>
      </c>
      <c r="C24" s="53" t="s">
        <v>25</v>
      </c>
      <c r="D24" s="44">
        <v>27</v>
      </c>
      <c r="E24" s="52">
        <f t="shared" si="3"/>
        <v>21.774193548387096</v>
      </c>
      <c r="F24" s="55">
        <v>8</v>
      </c>
      <c r="G24" s="45">
        <f>G20*F24/9.5</f>
        <v>21.05263157894737</v>
      </c>
      <c r="H24" s="46">
        <v>43.1</v>
      </c>
      <c r="I24" s="47">
        <f t="shared" si="4"/>
        <v>22.737819025522043</v>
      </c>
      <c r="J24" s="56"/>
      <c r="K24" s="68"/>
      <c r="L24" s="46">
        <v>31.8</v>
      </c>
      <c r="M24" s="47">
        <f t="shared" si="5"/>
        <v>25</v>
      </c>
      <c r="N24" s="109">
        <f>M24+K24+I24+G24+E24</f>
        <v>90.564644152856516</v>
      </c>
      <c r="O24" s="58">
        <f>N24/N20</f>
        <v>0.90564644152856522</v>
      </c>
      <c r="P24" s="44" t="s">
        <v>28</v>
      </c>
    </row>
    <row r="25" spans="1:16" ht="16.2" x14ac:dyDescent="0.3">
      <c r="A25" s="43" t="s">
        <v>24</v>
      </c>
      <c r="B25" s="111" t="s">
        <v>50</v>
      </c>
      <c r="C25" s="53" t="s">
        <v>31</v>
      </c>
      <c r="D25" s="44">
        <v>23</v>
      </c>
      <c r="E25" s="52">
        <f>25*D25/31</f>
        <v>18.548387096774192</v>
      </c>
      <c r="F25" s="55">
        <v>9.5</v>
      </c>
      <c r="G25" s="45">
        <f>G20*F25/9.5</f>
        <v>25</v>
      </c>
      <c r="H25" s="46">
        <v>47.2</v>
      </c>
      <c r="I25" s="47">
        <f>25*39.2/H25</f>
        <v>20.762711864406782</v>
      </c>
      <c r="J25" s="56"/>
      <c r="K25" s="45"/>
      <c r="L25" s="46">
        <v>59.3</v>
      </c>
      <c r="M25" s="47">
        <f>25*31.8/L25</f>
        <v>13.406408094435076</v>
      </c>
      <c r="N25" s="109">
        <f>M25+K25+I25+G25+E25</f>
        <v>77.717507055616053</v>
      </c>
      <c r="O25" s="58">
        <f>N25/N20</f>
        <v>0.77717507055616053</v>
      </c>
      <c r="P25" s="44" t="s">
        <v>28</v>
      </c>
    </row>
    <row r="26" spans="1:16" ht="16.2" x14ac:dyDescent="0.3">
      <c r="A26" s="43" t="s">
        <v>32</v>
      </c>
      <c r="B26" s="111" t="s">
        <v>51</v>
      </c>
      <c r="C26" s="53" t="s">
        <v>31</v>
      </c>
      <c r="D26" s="44">
        <v>24</v>
      </c>
      <c r="E26" s="52">
        <f t="shared" si="3"/>
        <v>19.35483870967742</v>
      </c>
      <c r="F26" s="55">
        <v>7</v>
      </c>
      <c r="G26" s="45">
        <f>G20*F26/9.5</f>
        <v>18.421052631578949</v>
      </c>
      <c r="H26" s="46">
        <v>46.5</v>
      </c>
      <c r="I26" s="47">
        <f t="shared" si="4"/>
        <v>21.075268817204304</v>
      </c>
      <c r="J26" s="56"/>
      <c r="K26" s="68"/>
      <c r="L26" s="46">
        <v>47.1</v>
      </c>
      <c r="M26" s="47">
        <f t="shared" si="5"/>
        <v>16.878980891719745</v>
      </c>
      <c r="N26" s="109">
        <f>M26+K26+I26+G26+E26</f>
        <v>75.730141050180421</v>
      </c>
      <c r="O26" s="58">
        <f>N26/N20</f>
        <v>0.75730141050180422</v>
      </c>
      <c r="P26" s="44" t="s">
        <v>28</v>
      </c>
    </row>
    <row r="27" spans="1:16" ht="14.4" customHeight="1" x14ac:dyDescent="0.3">
      <c r="A27" s="113" t="s">
        <v>38</v>
      </c>
      <c r="B27" s="113"/>
      <c r="C27" s="113"/>
      <c r="D27" s="59"/>
      <c r="E27" s="60"/>
      <c r="F27" s="61"/>
      <c r="G27" s="62"/>
      <c r="H27" s="63"/>
      <c r="I27" s="61"/>
      <c r="J27" s="64"/>
      <c r="K27" s="65"/>
      <c r="L27" s="63"/>
      <c r="M27" s="61"/>
      <c r="N27" s="114"/>
      <c r="O27" s="66"/>
      <c r="P27" s="67"/>
    </row>
    <row r="28" spans="1:16" ht="16.2" x14ac:dyDescent="0.3">
      <c r="A28" s="43" t="s">
        <v>24</v>
      </c>
      <c r="B28" s="111" t="s">
        <v>52</v>
      </c>
      <c r="C28" s="53" t="s">
        <v>31</v>
      </c>
      <c r="D28" s="44">
        <v>31</v>
      </c>
      <c r="E28" s="69">
        <f>25*D28/31</f>
        <v>25</v>
      </c>
      <c r="F28" s="55">
        <v>8</v>
      </c>
      <c r="G28" s="45">
        <f>G20*F28/9.5</f>
        <v>21.05263157894737</v>
      </c>
      <c r="H28" s="46">
        <v>50.7</v>
      </c>
      <c r="I28" s="47">
        <f t="shared" si="4"/>
        <v>19.329388560157792</v>
      </c>
      <c r="J28" s="56"/>
      <c r="K28" s="45"/>
      <c r="L28" s="46">
        <v>52.6</v>
      </c>
      <c r="M28" s="47">
        <f t="shared" si="5"/>
        <v>15.114068441064639</v>
      </c>
      <c r="N28" s="109">
        <f>M28+K28+I28+G28+E28</f>
        <v>80.496088580169797</v>
      </c>
      <c r="O28" s="58">
        <f>N28/N20</f>
        <v>0.804960885801698</v>
      </c>
      <c r="P28" s="44" t="s">
        <v>28</v>
      </c>
    </row>
    <row r="29" spans="1:16" s="96" customFormat="1" x14ac:dyDescent="0.3">
      <c r="A29" s="70"/>
      <c r="C29" s="2"/>
      <c r="D29" s="72"/>
      <c r="E29" s="1"/>
      <c r="F29" s="73"/>
      <c r="G29" s="74"/>
      <c r="H29" s="75"/>
      <c r="I29" s="76"/>
      <c r="J29" s="77"/>
      <c r="K29" s="78"/>
      <c r="L29" s="1"/>
      <c r="M29" s="79"/>
      <c r="N29" s="80"/>
      <c r="O29" s="81"/>
      <c r="P29" s="1"/>
    </row>
    <row r="30" spans="1:16" s="96" customFormat="1" x14ac:dyDescent="0.3">
      <c r="A30" s="70"/>
      <c r="C30" s="71"/>
      <c r="D30" s="72"/>
      <c r="E30" s="83"/>
      <c r="F30" s="73"/>
      <c r="G30" s="74"/>
      <c r="H30" s="84"/>
      <c r="I30" s="76"/>
      <c r="J30" s="75"/>
      <c r="K30" s="85"/>
      <c r="L30" s="1"/>
      <c r="M30" s="79"/>
      <c r="N30" s="80"/>
      <c r="O30" s="86"/>
      <c r="P30" s="1"/>
    </row>
    <row r="31" spans="1:16" s="96" customFormat="1" x14ac:dyDescent="0.3">
      <c r="A31" s="70"/>
      <c r="C31" s="71"/>
      <c r="D31" s="72"/>
      <c r="E31" s="73"/>
      <c r="F31" s="73"/>
      <c r="G31" s="74"/>
      <c r="H31" s="75"/>
      <c r="I31" s="76"/>
      <c r="J31" s="75"/>
      <c r="K31" s="78"/>
      <c r="L31" s="1"/>
      <c r="M31" s="87"/>
      <c r="N31" s="88"/>
      <c r="O31" s="81"/>
      <c r="P31" s="1"/>
    </row>
    <row r="32" spans="1:16" s="96" customFormat="1" x14ac:dyDescent="0.3">
      <c r="A32" s="70"/>
      <c r="C32" s="71"/>
      <c r="D32" s="72"/>
      <c r="E32" s="73"/>
      <c r="F32" s="73"/>
      <c r="G32" s="74"/>
      <c r="H32" s="75"/>
      <c r="I32" s="76"/>
      <c r="J32" s="75"/>
      <c r="K32" s="78"/>
      <c r="L32" s="1"/>
      <c r="M32" s="1"/>
      <c r="N32" s="15"/>
      <c r="O32" s="4"/>
      <c r="P32" s="1"/>
    </row>
    <row r="33" spans="1:16" x14ac:dyDescent="0.3">
      <c r="A33" s="70"/>
      <c r="B33" s="1"/>
      <c r="C33" s="89"/>
      <c r="D33" s="72"/>
      <c r="E33" s="73"/>
      <c r="F33" s="73"/>
      <c r="G33" s="74"/>
      <c r="H33" s="75"/>
      <c r="I33" s="75"/>
      <c r="J33" s="76"/>
      <c r="K33" s="72"/>
      <c r="L33" s="72"/>
      <c r="M33" s="78"/>
      <c r="N33" s="76"/>
      <c r="O33" s="4"/>
      <c r="P33" s="1"/>
    </row>
    <row r="34" spans="1:16" x14ac:dyDescent="0.3">
      <c r="A34" s="70"/>
      <c r="C34" s="89"/>
      <c r="D34" s="72"/>
      <c r="E34" s="73"/>
      <c r="F34" s="73"/>
      <c r="G34" s="74"/>
      <c r="H34" s="75"/>
      <c r="I34" s="75"/>
      <c r="J34" s="76"/>
      <c r="K34" s="72"/>
      <c r="L34" s="72"/>
      <c r="M34" s="78"/>
      <c r="N34" s="76"/>
      <c r="O34" s="4"/>
      <c r="P34" s="1"/>
    </row>
    <row r="35" spans="1:16" x14ac:dyDescent="0.3">
      <c r="A35" s="90"/>
      <c r="C35" s="91"/>
    </row>
    <row r="36" spans="1:16" x14ac:dyDescent="0.3">
      <c r="A36" s="90"/>
      <c r="C36" s="91"/>
    </row>
    <row r="37" spans="1:16" x14ac:dyDescent="0.3">
      <c r="A37" s="90"/>
      <c r="C37" s="91"/>
    </row>
    <row r="38" spans="1:16" x14ac:dyDescent="0.3">
      <c r="A38" s="90"/>
      <c r="C38" s="91"/>
    </row>
    <row r="39" spans="1:16" x14ac:dyDescent="0.3">
      <c r="A39" s="90"/>
      <c r="C39" s="91"/>
    </row>
    <row r="40" spans="1:16" x14ac:dyDescent="0.3">
      <c r="A40" s="97"/>
      <c r="C40" s="91"/>
    </row>
    <row r="41" spans="1:16" x14ac:dyDescent="0.3">
      <c r="A41" s="97"/>
      <c r="C41" s="91"/>
    </row>
    <row r="42" spans="1:16" x14ac:dyDescent="0.3">
      <c r="A42" s="97"/>
      <c r="C42" s="91"/>
    </row>
    <row r="43" spans="1:16" x14ac:dyDescent="0.3">
      <c r="A43" s="97"/>
      <c r="C43" s="91"/>
    </row>
    <row r="44" spans="1:16" x14ac:dyDescent="0.3">
      <c r="A44" s="97"/>
      <c r="C44" s="91"/>
    </row>
    <row r="45" spans="1:16" x14ac:dyDescent="0.3">
      <c r="A45" s="97"/>
      <c r="C45" s="91"/>
    </row>
    <row r="46" spans="1:16" x14ac:dyDescent="0.3">
      <c r="A46" s="97"/>
      <c r="C46" s="91"/>
    </row>
  </sheetData>
  <mergeCells count="31">
    <mergeCell ref="M7:M9"/>
    <mergeCell ref="A10:C10"/>
    <mergeCell ref="A13:C13"/>
    <mergeCell ref="A20:C20"/>
    <mergeCell ref="A22:C22"/>
    <mergeCell ref="A27:C27"/>
    <mergeCell ref="G7:G9"/>
    <mergeCell ref="H7:H9"/>
    <mergeCell ref="I7:I9"/>
    <mergeCell ref="J7:J9"/>
    <mergeCell ref="K7:K9"/>
    <mergeCell ref="L7:L9"/>
    <mergeCell ref="O5:O9"/>
    <mergeCell ref="P5:P9"/>
    <mergeCell ref="D6:D9"/>
    <mergeCell ref="E6:E9"/>
    <mergeCell ref="F6:G6"/>
    <mergeCell ref="H6:I6"/>
    <mergeCell ref="J6:K6"/>
    <mergeCell ref="L6:M6"/>
    <mergeCell ref="F7:F9"/>
    <mergeCell ref="C1:N1"/>
    <mergeCell ref="C2:N2"/>
    <mergeCell ref="C3:N3"/>
    <mergeCell ref="L4:M4"/>
    <mergeCell ref="A5:A9"/>
    <mergeCell ref="B5:B9"/>
    <mergeCell ref="C5:C9"/>
    <mergeCell ref="D5:E5"/>
    <mergeCell ref="F5:M5"/>
    <mergeCell ref="N5:N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2020-12-02T19:38:19Z</dcterms:modified>
</cp:coreProperties>
</file>