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M22" i="1" l="1"/>
  <c r="I22" i="1"/>
  <c r="G22" i="1"/>
  <c r="E22" i="1"/>
  <c r="M20" i="1"/>
  <c r="I20" i="1"/>
  <c r="G20" i="1"/>
  <c r="E20" i="1"/>
  <c r="M19" i="1"/>
  <c r="I19" i="1"/>
  <c r="G19" i="1"/>
  <c r="E19" i="1"/>
  <c r="N18" i="1"/>
  <c r="K17" i="1"/>
  <c r="I17" i="1"/>
  <c r="G17" i="1"/>
  <c r="E17" i="1"/>
  <c r="K16" i="1"/>
  <c r="I16" i="1"/>
  <c r="G16" i="1"/>
  <c r="E16" i="1"/>
  <c r="K15" i="1"/>
  <c r="I15" i="1"/>
  <c r="G15" i="1"/>
  <c r="E15" i="1"/>
  <c r="K13" i="1"/>
  <c r="I13" i="1"/>
  <c r="G13" i="1"/>
  <c r="E13" i="1"/>
  <c r="K12" i="1"/>
  <c r="I12" i="1"/>
  <c r="G12" i="1"/>
  <c r="E12" i="1"/>
  <c r="K11" i="1"/>
  <c r="I11" i="1"/>
  <c r="G11" i="1"/>
  <c r="E11" i="1"/>
  <c r="N10" i="1"/>
  <c r="N11" i="1" l="1"/>
  <c r="O11" i="1" s="1"/>
  <c r="N13" i="1"/>
  <c r="O13" i="1" s="1"/>
  <c r="N15" i="1"/>
  <c r="O15" i="1" s="1"/>
  <c r="N16" i="1"/>
  <c r="O16" i="1" s="1"/>
  <c r="N17" i="1"/>
  <c r="O17" i="1" s="1"/>
  <c r="N12" i="1"/>
  <c r="O12" i="1" s="1"/>
  <c r="N19" i="1"/>
  <c r="O19" i="1" s="1"/>
  <c r="N20" i="1"/>
  <c r="O20" i="1" s="1"/>
  <c r="N22" i="1"/>
  <c r="O22" i="1" s="1"/>
</calcChain>
</file>

<file path=xl/sharedStrings.xml><?xml version="1.0" encoding="utf-8"?>
<sst xmlns="http://schemas.openxmlformats.org/spreadsheetml/2006/main" count="74" uniqueCount="47">
  <si>
    <t>Отдел образования Администрации Кесовогорского района</t>
  </si>
  <si>
    <t>П Р О Т О К О Л</t>
  </si>
  <si>
    <t xml:space="preserve">муниципального  этапа Всероссийской олимпиады школьников  </t>
  </si>
  <si>
    <t>по предмету                   ФИЗИЧЕСКАЯ   КУЛЬТУРА</t>
  </si>
  <si>
    <t>01 декабря  2020 г.</t>
  </si>
  <si>
    <t>№№</t>
  </si>
  <si>
    <t xml:space="preserve">МБОУ </t>
  </si>
  <si>
    <t>теория</t>
  </si>
  <si>
    <t xml:space="preserve">            Практические        задания</t>
  </si>
  <si>
    <t>Сумма  баллов</t>
  </si>
  <si>
    <t xml:space="preserve">%% выполнения </t>
  </si>
  <si>
    <t>Победитель, призеры</t>
  </si>
  <si>
    <t xml:space="preserve">кол-во ответов   </t>
  </si>
  <si>
    <t xml:space="preserve">итого баллов </t>
  </si>
  <si>
    <t>гимнастика</t>
  </si>
  <si>
    <t>баскетбол</t>
  </si>
  <si>
    <t>футбол</t>
  </si>
  <si>
    <t xml:space="preserve">полоса препятствий </t>
  </si>
  <si>
    <t>результат</t>
  </si>
  <si>
    <t>баллы</t>
  </si>
  <si>
    <t>7 класс</t>
  </si>
  <si>
    <t>миним. время (сек.)</t>
  </si>
  <si>
    <t>среди 7 - 8 классов</t>
  </si>
  <si>
    <t>1 .</t>
  </si>
  <si>
    <t>ССОШ</t>
  </si>
  <si>
    <t>2 .</t>
  </si>
  <si>
    <t>призер</t>
  </si>
  <si>
    <t>8 класс</t>
  </si>
  <si>
    <t>3 .</t>
  </si>
  <si>
    <t>КСОШ</t>
  </si>
  <si>
    <t>9 класс</t>
  </si>
  <si>
    <t>среди 9 - 11 классов</t>
  </si>
  <si>
    <t>10 класс</t>
  </si>
  <si>
    <t>11 класс</t>
  </si>
  <si>
    <t>КОД участника</t>
  </si>
  <si>
    <t>ЮНОШИ</t>
  </si>
  <si>
    <t>0112.708</t>
  </si>
  <si>
    <t>0112.710</t>
  </si>
  <si>
    <t>0112.712</t>
  </si>
  <si>
    <t>БООШ</t>
  </si>
  <si>
    <t>Победитель</t>
  </si>
  <si>
    <t>0112.822</t>
  </si>
  <si>
    <t>0112.818</t>
  </si>
  <si>
    <t>0112.820</t>
  </si>
  <si>
    <t>0112.913</t>
  </si>
  <si>
    <t>0112.915</t>
  </si>
  <si>
    <t>0112.1009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</si>
</sst>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h:mm:ss;@"/>
  </numFmts>
  <fonts count="21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3"/>
      <name val="Arial"/>
      <family val="2"/>
      <charset val="204"/>
    </font>
    <font>
      <i/>
      <sz val="10"/>
      <name val="Times New Roman"/>
      <family val="1"/>
      <charset val="204"/>
    </font>
    <font>
      <sz val="13"/>
      <name val="Arial"/>
      <family val="2"/>
      <charset val="204"/>
    </font>
    <font>
      <sz val="13"/>
      <name val="Times New Roman"/>
      <family val="1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10" fontId="1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/>
    <xf numFmtId="10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2" fontId="3" fillId="0" borderId="0" xfId="0" applyNumberFormat="1" applyFont="1" applyFill="1" applyAlignment="1">
      <alignment wrapText="1"/>
    </xf>
    <xf numFmtId="2" fontId="2" fillId="0" borderId="0" xfId="0" applyNumberFormat="1" applyFont="1" applyFill="1" applyAlignment="1">
      <alignment horizontal="center"/>
    </xf>
    <xf numFmtId="2" fontId="2" fillId="0" borderId="0" xfId="0" applyNumberFormat="1" applyFont="1" applyFill="1"/>
    <xf numFmtId="0" fontId="3" fillId="0" borderId="1" xfId="0" applyFont="1" applyFill="1" applyBorder="1" applyAlignment="1"/>
    <xf numFmtId="2" fontId="3" fillId="0" borderId="1" xfId="0" applyNumberFormat="1" applyFont="1" applyFill="1" applyBorder="1" applyAlignment="1"/>
    <xf numFmtId="0" fontId="2" fillId="0" borderId="0" xfId="0" applyNumberFormat="1" applyFont="1" applyFill="1" applyAlignment="1">
      <alignment horizontal="left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wrapText="1"/>
    </xf>
    <xf numFmtId="2" fontId="1" fillId="0" borderId="0" xfId="0" applyNumberFormat="1" applyFont="1" applyFill="1" applyAlignment="1">
      <alignment horizontal="center"/>
    </xf>
    <xf numFmtId="2" fontId="1" fillId="0" borderId="0" xfId="0" applyNumberFormat="1" applyFont="1" applyFill="1"/>
    <xf numFmtId="2" fontId="6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10" fontId="0" fillId="0" borderId="0" xfId="0" applyNumberFormat="1" applyFill="1" applyAlignment="1">
      <alignment vertical="top"/>
    </xf>
    <xf numFmtId="0" fontId="0" fillId="0" borderId="0" xfId="0" applyFill="1" applyAlignment="1">
      <alignment horizontal="center" vertical="center" wrapText="1"/>
    </xf>
    <xf numFmtId="0" fontId="11" fillId="0" borderId="0" xfId="0" applyFont="1" applyFill="1"/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0" fontId="1" fillId="0" borderId="0" xfId="0" applyNumberFormat="1" applyFont="1" applyFill="1" applyAlignment="1">
      <alignment horizontal="left" vertical="top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4" fillId="0" borderId="0" xfId="0" applyFont="1" applyFill="1"/>
    <xf numFmtId="0" fontId="3" fillId="0" borderId="4" xfId="0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4" fontId="1" fillId="0" borderId="0" xfId="0" applyNumberFormat="1" applyFont="1" applyFill="1"/>
    <xf numFmtId="164" fontId="2" fillId="0" borderId="0" xfId="0" applyNumberFormat="1" applyFont="1" applyFill="1"/>
    <xf numFmtId="0" fontId="2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2" fontId="16" fillId="0" borderId="3" xfId="0" applyNumberFormat="1" applyFont="1" applyFill="1" applyBorder="1" applyAlignment="1">
      <alignment horizontal="center" vertical="center" wrapText="1"/>
    </xf>
    <xf numFmtId="2" fontId="14" fillId="0" borderId="3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15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0" fillId="0" borderId="0" xfId="0" applyFill="1" applyAlignment="1">
      <alignment vertical="top"/>
    </xf>
    <xf numFmtId="0" fontId="2" fillId="0" borderId="3" xfId="0" applyFont="1" applyFill="1" applyBorder="1" applyAlignment="1">
      <alignment horizontal="left" vertical="center" wrapText="1"/>
    </xf>
    <xf numFmtId="2" fontId="16" fillId="0" borderId="3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/>
    </xf>
    <xf numFmtId="10" fontId="3" fillId="0" borderId="3" xfId="0" applyNumberFormat="1" applyFont="1" applyFill="1" applyBorder="1" applyAlignment="1">
      <alignment horizontal="center" vertical="center"/>
    </xf>
    <xf numFmtId="2" fontId="14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/>
    <xf numFmtId="0" fontId="6" fillId="0" borderId="0" xfId="0" applyFont="1" applyFill="1" applyAlignment="1">
      <alignment horizontal="center" vertical="center"/>
    </xf>
    <xf numFmtId="2" fontId="19" fillId="0" borderId="0" xfId="0" applyNumberFormat="1" applyFont="1" applyFill="1"/>
    <xf numFmtId="165" fontId="1" fillId="0" borderId="0" xfId="0" applyNumberFormat="1" applyFont="1" applyFill="1"/>
    <xf numFmtId="2" fontId="5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2" fontId="7" fillId="0" borderId="0" xfId="0" applyNumberFormat="1" applyFont="1" applyFill="1"/>
    <xf numFmtId="10" fontId="3" fillId="0" borderId="0" xfId="0" applyNumberFormat="1" applyFont="1" applyFill="1" applyAlignment="1">
      <alignment horizontal="center" vertical="center"/>
    </xf>
    <xf numFmtId="2" fontId="18" fillId="0" borderId="0" xfId="0" applyNumberFormat="1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left"/>
    </xf>
    <xf numFmtId="2" fontId="20" fillId="0" borderId="0" xfId="0" applyNumberFormat="1" applyFont="1" applyFill="1" applyAlignment="1">
      <alignment horizontal="center"/>
    </xf>
    <xf numFmtId="10" fontId="11" fillId="0" borderId="0" xfId="0" applyNumberFormat="1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13" fillId="0" borderId="0" xfId="0" applyFont="1" applyFill="1"/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top"/>
    </xf>
    <xf numFmtId="0" fontId="4" fillId="0" borderId="0" xfId="0" applyFont="1" applyFill="1" applyAlignment="1">
      <alignment vertical="center"/>
    </xf>
    <xf numFmtId="0" fontId="7" fillId="0" borderId="6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topLeftCell="A16" workbookViewId="0">
      <selection activeCell="D25" sqref="D25"/>
    </sheetView>
  </sheetViews>
  <sheetFormatPr defaultRowHeight="17.399999999999999" x14ac:dyDescent="0.3"/>
  <cols>
    <col min="1" max="1" width="4.44140625" style="44" customWidth="1"/>
    <col min="2" max="2" width="15.44140625" style="89" customWidth="1"/>
    <col min="3" max="3" width="9.44140625" style="89" customWidth="1"/>
    <col min="4" max="4" width="9.109375" style="41" customWidth="1"/>
    <col min="5" max="5" width="9.109375" style="39" customWidth="1"/>
    <col min="6" max="6" width="9.109375" style="40" customWidth="1"/>
    <col min="7" max="7" width="9.109375" style="114" customWidth="1"/>
    <col min="8" max="8" width="9.109375" style="115" customWidth="1"/>
    <col min="9" max="9" width="9.109375" style="116" customWidth="1"/>
    <col min="10" max="10" width="9.109375" style="117" customWidth="1"/>
    <col min="11" max="11" width="9.109375" style="118" customWidth="1"/>
    <col min="12" max="12" width="9.109375" style="41" customWidth="1"/>
    <col min="13" max="13" width="9.88671875" style="119" customWidth="1"/>
    <col min="14" max="14" width="11" style="120" customWidth="1"/>
    <col min="15" max="15" width="9" style="121" customWidth="1"/>
    <col min="16" max="16" width="13.21875" style="44" customWidth="1"/>
    <col min="17" max="19" width="8.88671875" style="44"/>
  </cols>
  <sheetData>
    <row r="1" spans="1:19" ht="15.6" customHeight="1" x14ac:dyDescent="0.3">
      <c r="A1" s="1"/>
      <c r="B1" s="2"/>
      <c r="C1" s="65" t="s">
        <v>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3"/>
      <c r="P1" s="1"/>
      <c r="Q1" s="75"/>
      <c r="R1" s="1"/>
      <c r="S1" s="1"/>
    </row>
    <row r="2" spans="1:19" ht="15.6" x14ac:dyDescent="0.3">
      <c r="A2" s="4"/>
      <c r="B2" s="5"/>
      <c r="C2" s="66" t="s">
        <v>1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"/>
      <c r="P2" s="4"/>
      <c r="Q2" s="76"/>
      <c r="R2" s="4"/>
      <c r="S2" s="4"/>
    </row>
    <row r="3" spans="1:19" ht="15.6" x14ac:dyDescent="0.3">
      <c r="A3" s="4"/>
      <c r="B3" s="5"/>
      <c r="C3" s="67" t="s">
        <v>2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7"/>
      <c r="P3" s="8"/>
      <c r="Q3" s="76"/>
      <c r="R3" s="46"/>
      <c r="S3" s="46"/>
    </row>
    <row r="4" spans="1:19" ht="15.6" x14ac:dyDescent="0.3">
      <c r="A4" s="4"/>
      <c r="B4" s="5"/>
      <c r="C4" s="5"/>
      <c r="D4" s="9"/>
      <c r="E4" s="10" t="s">
        <v>3</v>
      </c>
      <c r="F4" s="10"/>
      <c r="G4" s="11"/>
      <c r="H4" s="12"/>
      <c r="I4" s="12"/>
      <c r="J4" s="13"/>
      <c r="K4" s="14"/>
      <c r="L4" s="68" t="s">
        <v>35</v>
      </c>
      <c r="M4" s="68"/>
      <c r="N4" s="15"/>
      <c r="O4" s="16" t="s">
        <v>4</v>
      </c>
      <c r="P4" s="46"/>
      <c r="Q4" s="76"/>
      <c r="R4" s="46"/>
      <c r="S4" s="46"/>
    </row>
    <row r="5" spans="1:19" ht="15.6" customHeight="1" x14ac:dyDescent="0.3">
      <c r="A5" s="69" t="s">
        <v>5</v>
      </c>
      <c r="B5" s="69" t="s">
        <v>34</v>
      </c>
      <c r="C5" s="69" t="s">
        <v>6</v>
      </c>
      <c r="D5" s="77" t="s">
        <v>7</v>
      </c>
      <c r="E5" s="77"/>
      <c r="F5" s="72" t="s">
        <v>8</v>
      </c>
      <c r="G5" s="73"/>
      <c r="H5" s="73"/>
      <c r="I5" s="73"/>
      <c r="J5" s="73"/>
      <c r="K5" s="73"/>
      <c r="L5" s="73"/>
      <c r="M5" s="74"/>
      <c r="N5" s="78" t="s">
        <v>9</v>
      </c>
      <c r="O5" s="61" t="s">
        <v>10</v>
      </c>
      <c r="P5" s="62" t="s">
        <v>11</v>
      </c>
      <c r="Q5" s="1"/>
    </row>
    <row r="6" spans="1:19" ht="14.4" customHeight="1" x14ac:dyDescent="0.3">
      <c r="A6" s="70"/>
      <c r="B6" s="70"/>
      <c r="C6" s="70"/>
      <c r="D6" s="49" t="s">
        <v>12</v>
      </c>
      <c r="E6" s="58" t="s">
        <v>13</v>
      </c>
      <c r="F6" s="63" t="s">
        <v>14</v>
      </c>
      <c r="G6" s="64"/>
      <c r="H6" s="79" t="s">
        <v>15</v>
      </c>
      <c r="I6" s="80"/>
      <c r="J6" s="63" t="s">
        <v>16</v>
      </c>
      <c r="K6" s="64"/>
      <c r="L6" s="63" t="s">
        <v>17</v>
      </c>
      <c r="M6" s="64"/>
      <c r="N6" s="78"/>
      <c r="O6" s="61"/>
      <c r="P6" s="62"/>
      <c r="Q6" s="1"/>
    </row>
    <row r="7" spans="1:19" ht="14.4" customHeight="1" x14ac:dyDescent="0.3">
      <c r="A7" s="70"/>
      <c r="B7" s="70"/>
      <c r="C7" s="70"/>
      <c r="D7" s="50"/>
      <c r="E7" s="59"/>
      <c r="F7" s="55" t="s">
        <v>18</v>
      </c>
      <c r="G7" s="52" t="s">
        <v>19</v>
      </c>
      <c r="H7" s="55" t="s">
        <v>18</v>
      </c>
      <c r="I7" s="55" t="s">
        <v>19</v>
      </c>
      <c r="J7" s="55" t="s">
        <v>18</v>
      </c>
      <c r="K7" s="58" t="s">
        <v>19</v>
      </c>
      <c r="L7" s="55" t="s">
        <v>18</v>
      </c>
      <c r="M7" s="49" t="s">
        <v>19</v>
      </c>
      <c r="N7" s="78"/>
      <c r="O7" s="61"/>
      <c r="P7" s="62"/>
      <c r="Q7" s="1"/>
    </row>
    <row r="8" spans="1:19" ht="14.4" customHeight="1" x14ac:dyDescent="0.3">
      <c r="A8" s="70"/>
      <c r="B8" s="70"/>
      <c r="C8" s="70"/>
      <c r="D8" s="50"/>
      <c r="E8" s="59"/>
      <c r="F8" s="56"/>
      <c r="G8" s="53"/>
      <c r="H8" s="56"/>
      <c r="I8" s="56"/>
      <c r="J8" s="56"/>
      <c r="K8" s="59"/>
      <c r="L8" s="56"/>
      <c r="M8" s="50"/>
      <c r="N8" s="78"/>
      <c r="O8" s="61"/>
      <c r="P8" s="62"/>
      <c r="Q8" s="1"/>
    </row>
    <row r="9" spans="1:19" ht="14.4" customHeight="1" x14ac:dyDescent="0.3">
      <c r="A9" s="71"/>
      <c r="B9" s="71"/>
      <c r="C9" s="71"/>
      <c r="D9" s="51"/>
      <c r="E9" s="60"/>
      <c r="F9" s="57"/>
      <c r="G9" s="54"/>
      <c r="H9" s="57"/>
      <c r="I9" s="57"/>
      <c r="J9" s="57"/>
      <c r="K9" s="60"/>
      <c r="L9" s="57"/>
      <c r="M9" s="51"/>
      <c r="N9" s="78"/>
      <c r="O9" s="61"/>
      <c r="P9" s="62"/>
      <c r="Q9" s="1"/>
    </row>
    <row r="10" spans="1:19" ht="34.200000000000003" customHeight="1" x14ac:dyDescent="0.3">
      <c r="A10" s="123"/>
      <c r="B10" s="124" t="s">
        <v>20</v>
      </c>
      <c r="C10" s="125"/>
      <c r="D10" s="126">
        <v>36</v>
      </c>
      <c r="E10" s="127">
        <v>25</v>
      </c>
      <c r="F10" s="126" t="s">
        <v>19</v>
      </c>
      <c r="G10" s="127">
        <v>25</v>
      </c>
      <c r="H10" s="128" t="s">
        <v>21</v>
      </c>
      <c r="I10" s="127">
        <v>25</v>
      </c>
      <c r="J10" s="128" t="s">
        <v>21</v>
      </c>
      <c r="K10" s="129">
        <v>25</v>
      </c>
      <c r="L10" s="128"/>
      <c r="M10" s="130"/>
      <c r="N10" s="86">
        <f>E10+G10+I10+K10+M10</f>
        <v>100</v>
      </c>
      <c r="O10" s="147" t="s">
        <v>22</v>
      </c>
      <c r="P10" s="147"/>
      <c r="Q10" s="131"/>
      <c r="R10" s="131"/>
      <c r="S10" s="131"/>
    </row>
    <row r="11" spans="1:19" ht="18" x14ac:dyDescent="0.3">
      <c r="A11" s="18" t="s">
        <v>23</v>
      </c>
      <c r="B11" s="142" t="s">
        <v>36</v>
      </c>
      <c r="C11" s="90" t="s">
        <v>24</v>
      </c>
      <c r="D11" s="81">
        <v>13</v>
      </c>
      <c r="E11" s="82">
        <f>25*D11/31.5</f>
        <v>10.317460317460318</v>
      </c>
      <c r="F11" s="25">
        <v>0</v>
      </c>
      <c r="G11" s="83">
        <f>G10*F11/6</f>
        <v>0</v>
      </c>
      <c r="H11" s="84">
        <v>62.7</v>
      </c>
      <c r="I11" s="83">
        <f>I10*H15/H11</f>
        <v>15.869218500797446</v>
      </c>
      <c r="J11" s="85">
        <v>35.6</v>
      </c>
      <c r="K11" s="83">
        <f>K10*J15/J11</f>
        <v>19.311797752808989</v>
      </c>
      <c r="L11" s="19"/>
      <c r="M11" s="47"/>
      <c r="N11" s="86">
        <f>E11+G11+I11+K11+M11</f>
        <v>45.498476571066753</v>
      </c>
      <c r="O11" s="21">
        <f>N11/N10</f>
        <v>0.45498476571066754</v>
      </c>
      <c r="P11" s="19"/>
    </row>
    <row r="12" spans="1:19" ht="18" x14ac:dyDescent="0.3">
      <c r="A12" s="18" t="s">
        <v>25</v>
      </c>
      <c r="B12" s="142" t="s">
        <v>37</v>
      </c>
      <c r="C12" s="90" t="s">
        <v>29</v>
      </c>
      <c r="D12" s="81">
        <v>7</v>
      </c>
      <c r="E12" s="82">
        <f t="shared" ref="E12:E17" si="0">25*D12/31.5</f>
        <v>5.5555555555555554</v>
      </c>
      <c r="F12" s="25">
        <v>0</v>
      </c>
      <c r="G12" s="83">
        <f>G10*F12/6</f>
        <v>0</v>
      </c>
      <c r="H12" s="84">
        <v>71.599999999999994</v>
      </c>
      <c r="I12" s="83">
        <f>I10*H15/H12</f>
        <v>13.896648044692737</v>
      </c>
      <c r="J12" s="85">
        <v>34.1</v>
      </c>
      <c r="K12" s="83">
        <f>K10*J15/J12</f>
        <v>20.161290322580644</v>
      </c>
      <c r="L12" s="19"/>
      <c r="M12" s="47"/>
      <c r="N12" s="86">
        <f t="shared" ref="N12:N17" si="1">E12+G12+I12+K12+M12</f>
        <v>39.613493922828937</v>
      </c>
      <c r="O12" s="21">
        <f>N12/N10</f>
        <v>0.39613493922828935</v>
      </c>
      <c r="P12" s="19"/>
    </row>
    <row r="13" spans="1:19" ht="18" customHeight="1" x14ac:dyDescent="0.3">
      <c r="A13" s="18" t="s">
        <v>28</v>
      </c>
      <c r="B13" s="142" t="s">
        <v>38</v>
      </c>
      <c r="C13" s="90" t="s">
        <v>24</v>
      </c>
      <c r="D13" s="81">
        <v>16</v>
      </c>
      <c r="E13" s="82">
        <f t="shared" si="0"/>
        <v>12.698412698412698</v>
      </c>
      <c r="F13" s="25">
        <v>0</v>
      </c>
      <c r="G13" s="83">
        <f>G10*F13/6</f>
        <v>0</v>
      </c>
      <c r="H13" s="84">
        <v>59.5</v>
      </c>
      <c r="I13" s="83">
        <f>I10*H15/H13</f>
        <v>16.72268907563025</v>
      </c>
      <c r="J13" s="85">
        <v>35.700000000000003</v>
      </c>
      <c r="K13" s="83">
        <f>K10*J15/J13</f>
        <v>19.257703081232492</v>
      </c>
      <c r="L13" s="19"/>
      <c r="M13" s="47"/>
      <c r="N13" s="86">
        <f t="shared" si="1"/>
        <v>48.678804855275438</v>
      </c>
      <c r="O13" s="21">
        <f>N13/N10</f>
        <v>0.48678804855275437</v>
      </c>
      <c r="P13" s="19"/>
    </row>
    <row r="14" spans="1:19" ht="18" x14ac:dyDescent="0.3">
      <c r="A14" s="19"/>
      <c r="B14" s="87" t="s">
        <v>27</v>
      </c>
      <c r="C14" s="88"/>
      <c r="D14" s="24"/>
      <c r="E14" s="82"/>
      <c r="F14" s="23"/>
      <c r="G14" s="83"/>
      <c r="H14" s="84"/>
      <c r="I14" s="83"/>
      <c r="J14" s="85"/>
      <c r="K14" s="83"/>
      <c r="L14" s="19"/>
      <c r="M14" s="47"/>
      <c r="N14" s="86"/>
      <c r="O14" s="21"/>
      <c r="P14" s="19"/>
      <c r="Q14" s="89"/>
      <c r="R14" s="89"/>
      <c r="S14" s="89"/>
    </row>
    <row r="15" spans="1:19" ht="18" x14ac:dyDescent="0.3">
      <c r="A15" s="18" t="s">
        <v>23</v>
      </c>
      <c r="B15" s="142" t="s">
        <v>41</v>
      </c>
      <c r="C15" s="92" t="s">
        <v>39</v>
      </c>
      <c r="D15" s="81">
        <v>30</v>
      </c>
      <c r="E15" s="82">
        <f>25*D15/31.5</f>
        <v>23.80952380952381</v>
      </c>
      <c r="F15" s="25">
        <v>6</v>
      </c>
      <c r="G15" s="83">
        <f>G10*F15/6</f>
        <v>25</v>
      </c>
      <c r="H15" s="84">
        <v>39.799999999999997</v>
      </c>
      <c r="I15" s="83">
        <f>I10*H15/H15</f>
        <v>25</v>
      </c>
      <c r="J15" s="85">
        <v>27.5</v>
      </c>
      <c r="K15" s="83">
        <f>K10*J15/J15</f>
        <v>25</v>
      </c>
      <c r="L15" s="19"/>
      <c r="M15" s="47"/>
      <c r="N15" s="86">
        <f t="shared" si="1"/>
        <v>98.80952380952381</v>
      </c>
      <c r="O15" s="21">
        <f>N15/N10</f>
        <v>0.98809523809523814</v>
      </c>
      <c r="P15" s="143" t="s">
        <v>40</v>
      </c>
      <c r="Q15" s="132"/>
    </row>
    <row r="16" spans="1:19" ht="18" x14ac:dyDescent="0.3">
      <c r="A16" s="18" t="s">
        <v>25</v>
      </c>
      <c r="B16" s="142" t="s">
        <v>42</v>
      </c>
      <c r="C16" s="90" t="s">
        <v>39</v>
      </c>
      <c r="D16" s="81">
        <v>30</v>
      </c>
      <c r="E16" s="82">
        <f t="shared" si="0"/>
        <v>23.80952380952381</v>
      </c>
      <c r="F16" s="25">
        <v>0</v>
      </c>
      <c r="G16" s="83">
        <f>G10*F16/6</f>
        <v>0</v>
      </c>
      <c r="H16" s="84">
        <v>46.8</v>
      </c>
      <c r="I16" s="83">
        <f>I10*H15/H16</f>
        <v>21.260683760683758</v>
      </c>
      <c r="J16" s="85">
        <v>34.200000000000003</v>
      </c>
      <c r="K16" s="83">
        <f>K10*J15/J16</f>
        <v>20.102339181286549</v>
      </c>
      <c r="L16" s="19"/>
      <c r="M16" s="47"/>
      <c r="N16" s="86">
        <f t="shared" si="1"/>
        <v>65.172546751494124</v>
      </c>
      <c r="O16" s="21">
        <f>N16/N10</f>
        <v>0.6517254675149412</v>
      </c>
      <c r="P16" s="144" t="s">
        <v>26</v>
      </c>
    </row>
    <row r="17" spans="1:19" ht="18" x14ac:dyDescent="0.3">
      <c r="A17" s="18" t="s">
        <v>28</v>
      </c>
      <c r="B17" s="142" t="s">
        <v>43</v>
      </c>
      <c r="C17" s="92" t="s">
        <v>24</v>
      </c>
      <c r="D17" s="81">
        <v>12</v>
      </c>
      <c r="E17" s="82">
        <f t="shared" si="0"/>
        <v>9.5238095238095237</v>
      </c>
      <c r="F17" s="25">
        <v>0</v>
      </c>
      <c r="G17" s="83">
        <f>G10*F17/6</f>
        <v>0</v>
      </c>
      <c r="H17" s="84">
        <v>44</v>
      </c>
      <c r="I17" s="83">
        <f>I10*H15/H17</f>
        <v>22.61363636363636</v>
      </c>
      <c r="J17" s="85">
        <v>46</v>
      </c>
      <c r="K17" s="83">
        <f>K10*J15/J17</f>
        <v>14.945652173913043</v>
      </c>
      <c r="L17" s="19"/>
      <c r="M17" s="47"/>
      <c r="N17" s="86">
        <f t="shared" si="1"/>
        <v>47.083098061358925</v>
      </c>
      <c r="O17" s="21">
        <f>N17/N10</f>
        <v>0.47083098061358925</v>
      </c>
      <c r="P17" s="144"/>
      <c r="Q17" s="132"/>
    </row>
    <row r="18" spans="1:19" ht="34.200000000000003" x14ac:dyDescent="0.3">
      <c r="A18" s="19"/>
      <c r="B18" s="87" t="s">
        <v>30</v>
      </c>
      <c r="C18" s="88"/>
      <c r="D18" s="27">
        <v>43.5</v>
      </c>
      <c r="E18" s="133">
        <v>25</v>
      </c>
      <c r="F18" s="26" t="s">
        <v>19</v>
      </c>
      <c r="G18" s="83">
        <v>25</v>
      </c>
      <c r="H18" s="26" t="s">
        <v>21</v>
      </c>
      <c r="I18" s="134">
        <v>25</v>
      </c>
      <c r="J18" s="128"/>
      <c r="K18" s="47"/>
      <c r="L18" s="26" t="s">
        <v>21</v>
      </c>
      <c r="M18" s="134">
        <v>25</v>
      </c>
      <c r="N18" s="86">
        <f t="shared" ref="N18:N30" si="2">E18+G18+I18+K18+M18</f>
        <v>100</v>
      </c>
      <c r="O18" s="148" t="s">
        <v>31</v>
      </c>
      <c r="P18" s="148"/>
      <c r="Q18" s="135"/>
      <c r="R18" s="89"/>
      <c r="S18" s="89"/>
    </row>
    <row r="19" spans="1:19" ht="26.4" customHeight="1" x14ac:dyDescent="0.3">
      <c r="A19" s="18" t="s">
        <v>23</v>
      </c>
      <c r="B19" s="142" t="s">
        <v>44</v>
      </c>
      <c r="C19" s="92" t="s">
        <v>29</v>
      </c>
      <c r="D19" s="81">
        <v>20</v>
      </c>
      <c r="E19" s="93">
        <f t="shared" ref="E19:E22" si="3">25*D19/31</f>
        <v>16.129032258064516</v>
      </c>
      <c r="F19" s="25">
        <v>8</v>
      </c>
      <c r="G19" s="83">
        <f>25*F19/8</f>
        <v>25</v>
      </c>
      <c r="H19" s="25">
        <v>47.1</v>
      </c>
      <c r="I19" s="83">
        <f>I18*H22/H19</f>
        <v>23.619957537154988</v>
      </c>
      <c r="J19" s="94"/>
      <c r="K19" s="27"/>
      <c r="L19" s="25">
        <v>52.3</v>
      </c>
      <c r="M19" s="83">
        <f>M18*L19/L19</f>
        <v>25</v>
      </c>
      <c r="N19" s="86">
        <f>E19+G19+I19+K19+M19</f>
        <v>89.748989795219501</v>
      </c>
      <c r="O19" s="21">
        <f>N19/N18</f>
        <v>0.89748989795219503</v>
      </c>
      <c r="P19" s="143" t="s">
        <v>40</v>
      </c>
      <c r="Q19" s="136"/>
      <c r="R19" s="91"/>
      <c r="S19" s="91"/>
    </row>
    <row r="20" spans="1:19" ht="18" x14ac:dyDescent="0.3">
      <c r="A20" s="18" t="s">
        <v>25</v>
      </c>
      <c r="B20" s="142" t="s">
        <v>45</v>
      </c>
      <c r="C20" s="92" t="s">
        <v>29</v>
      </c>
      <c r="D20" s="81">
        <v>19.5</v>
      </c>
      <c r="E20" s="93">
        <f t="shared" si="3"/>
        <v>15.725806451612904</v>
      </c>
      <c r="F20" s="25">
        <v>6</v>
      </c>
      <c r="G20" s="83">
        <f>25*F20/8</f>
        <v>18.75</v>
      </c>
      <c r="H20" s="25">
        <v>48.5</v>
      </c>
      <c r="I20" s="83">
        <f>I18*H22/H20</f>
        <v>22.938144329896907</v>
      </c>
      <c r="J20" s="94"/>
      <c r="K20" s="27"/>
      <c r="L20" s="25">
        <v>64.2</v>
      </c>
      <c r="M20" s="83">
        <f>M18*L19/L20</f>
        <v>20.366043613707163</v>
      </c>
      <c r="N20" s="86">
        <f t="shared" ref="N20:N22" si="4">E20+G20+I20+K20+M20</f>
        <v>77.779994395216974</v>
      </c>
      <c r="O20" s="21">
        <f>N20/N18</f>
        <v>0.77779994395216978</v>
      </c>
      <c r="P20" s="144" t="s">
        <v>26</v>
      </c>
      <c r="Q20" s="136"/>
      <c r="R20" s="91"/>
      <c r="S20" s="91"/>
    </row>
    <row r="21" spans="1:19" ht="14.4" customHeight="1" x14ac:dyDescent="0.3">
      <c r="A21" s="139" t="s">
        <v>32</v>
      </c>
      <c r="B21" s="140"/>
      <c r="C21" s="141"/>
      <c r="D21" s="24"/>
      <c r="E21" s="95"/>
      <c r="F21" s="23"/>
      <c r="G21" s="23"/>
      <c r="H21" s="25"/>
      <c r="I21" s="23"/>
      <c r="J21" s="94"/>
      <c r="K21" s="27"/>
      <c r="L21" s="25"/>
      <c r="M21" s="23"/>
      <c r="N21" s="48"/>
      <c r="O21" s="96"/>
      <c r="P21" s="145"/>
      <c r="Q21" s="137"/>
      <c r="R21" s="137"/>
      <c r="S21" s="137"/>
    </row>
    <row r="22" spans="1:19" ht="18" x14ac:dyDescent="0.3">
      <c r="A22" s="18" t="s">
        <v>23</v>
      </c>
      <c r="B22" s="142" t="s">
        <v>46</v>
      </c>
      <c r="C22" s="149" t="s">
        <v>29</v>
      </c>
      <c r="D22" s="81">
        <v>22</v>
      </c>
      <c r="E22" s="93">
        <f t="shared" si="3"/>
        <v>17.741935483870968</v>
      </c>
      <c r="F22" s="25">
        <v>0</v>
      </c>
      <c r="G22" s="83">
        <f t="shared" ref="G22" si="5">25*F22/8</f>
        <v>0</v>
      </c>
      <c r="H22" s="25">
        <v>44.5</v>
      </c>
      <c r="I22" s="83">
        <f>I18*H22/H22</f>
        <v>25</v>
      </c>
      <c r="J22" s="94"/>
      <c r="K22" s="27"/>
      <c r="L22" s="25">
        <v>84</v>
      </c>
      <c r="M22" s="83">
        <f>M18*L19/L22</f>
        <v>15.56547619047619</v>
      </c>
      <c r="N22" s="86">
        <f t="shared" si="4"/>
        <v>58.307411674347158</v>
      </c>
      <c r="O22" s="21">
        <f>N22/N18</f>
        <v>0.58307411674347154</v>
      </c>
      <c r="P22" s="144" t="s">
        <v>26</v>
      </c>
      <c r="Q22" s="136"/>
      <c r="R22" s="91"/>
      <c r="S22" s="91"/>
    </row>
    <row r="23" spans="1:19" ht="18" x14ac:dyDescent="0.3">
      <c r="A23" s="19"/>
      <c r="B23" s="151" t="s">
        <v>33</v>
      </c>
      <c r="C23" s="138"/>
      <c r="D23" s="22"/>
      <c r="E23" s="83"/>
      <c r="F23" s="20"/>
      <c r="G23" s="97"/>
      <c r="H23" s="25"/>
      <c r="I23" s="20"/>
      <c r="J23" s="94"/>
      <c r="K23" s="27"/>
      <c r="L23" s="26"/>
      <c r="M23" s="47"/>
      <c r="N23" s="86"/>
      <c r="O23" s="21"/>
      <c r="P23" s="146"/>
      <c r="Q23" s="135"/>
      <c r="R23" s="89"/>
      <c r="S23" s="89"/>
    </row>
    <row r="24" spans="1:19" ht="18" x14ac:dyDescent="0.3">
      <c r="A24" s="18" t="s">
        <v>23</v>
      </c>
      <c r="B24" s="90"/>
      <c r="C24" s="150"/>
      <c r="D24" s="98"/>
      <c r="E24" s="99"/>
      <c r="F24" s="100"/>
      <c r="G24" s="101"/>
      <c r="H24" s="102"/>
      <c r="I24" s="103"/>
      <c r="J24" s="104"/>
      <c r="K24" s="27"/>
      <c r="L24" s="17"/>
      <c r="M24" s="105"/>
      <c r="N24" s="86"/>
      <c r="O24" s="21"/>
      <c r="P24" s="99"/>
      <c r="Q24" s="132"/>
    </row>
    <row r="25" spans="1:19" ht="15.6" x14ac:dyDescent="0.3">
      <c r="A25" s="28"/>
      <c r="B25" s="29"/>
      <c r="C25" s="2"/>
      <c r="D25" s="30"/>
      <c r="E25" s="1"/>
      <c r="F25" s="31"/>
      <c r="G25" s="32"/>
      <c r="H25" s="33"/>
      <c r="I25" s="34"/>
      <c r="J25" s="35"/>
      <c r="K25" s="36"/>
      <c r="L25" s="1"/>
      <c r="M25" s="44"/>
      <c r="N25" s="111"/>
      <c r="O25" s="37"/>
      <c r="P25" s="1"/>
      <c r="Q25" s="75"/>
    </row>
    <row r="26" spans="1:19" ht="14.4" customHeight="1" x14ac:dyDescent="0.3">
      <c r="A26" s="28"/>
      <c r="B26" s="38"/>
      <c r="C26" s="29"/>
      <c r="D26" s="30"/>
      <c r="F26" s="31"/>
      <c r="G26" s="32"/>
      <c r="H26" s="40"/>
      <c r="I26" s="34"/>
      <c r="J26" s="33"/>
      <c r="K26" s="41"/>
      <c r="L26" s="1"/>
      <c r="M26" s="44"/>
      <c r="N26" s="111"/>
      <c r="O26" s="42"/>
      <c r="P26" s="1"/>
      <c r="Q26" s="75"/>
    </row>
    <row r="27" spans="1:19" ht="15.6" x14ac:dyDescent="0.3">
      <c r="A27" s="28"/>
      <c r="B27" s="106"/>
      <c r="C27" s="29"/>
      <c r="D27" s="30"/>
      <c r="E27" s="31"/>
      <c r="F27" s="31"/>
      <c r="G27" s="32"/>
      <c r="H27" s="33"/>
      <c r="I27" s="34"/>
      <c r="J27" s="33"/>
      <c r="K27" s="36"/>
      <c r="L27" s="1"/>
      <c r="M27" s="44"/>
      <c r="N27" s="111"/>
      <c r="O27" s="37"/>
      <c r="P27" s="1"/>
      <c r="Q27" s="75"/>
    </row>
    <row r="28" spans="1:19" s="44" customFormat="1" ht="16.8" x14ac:dyDescent="0.3">
      <c r="A28" s="28"/>
      <c r="B28" s="106"/>
      <c r="C28" s="106"/>
      <c r="D28" s="30"/>
      <c r="E28" s="31"/>
      <c r="F28" s="33"/>
      <c r="G28" s="107"/>
      <c r="H28" s="108"/>
      <c r="I28" s="109"/>
      <c r="J28" s="1"/>
      <c r="K28" s="110"/>
      <c r="L28" s="36"/>
      <c r="N28" s="111"/>
      <c r="O28" s="113"/>
      <c r="P28" s="75"/>
    </row>
    <row r="29" spans="1:19" s="44" customFormat="1" ht="18" x14ac:dyDescent="0.35">
      <c r="A29" s="28"/>
      <c r="B29" s="89"/>
      <c r="C29" s="106"/>
      <c r="D29" s="30"/>
      <c r="E29" s="39"/>
      <c r="F29" s="33"/>
      <c r="G29" s="107"/>
      <c r="H29" s="108"/>
      <c r="I29" s="109"/>
      <c r="J29" s="1"/>
      <c r="K29" s="110"/>
      <c r="L29" s="36"/>
      <c r="M29" s="111"/>
      <c r="N29" s="112"/>
      <c r="O29" s="113"/>
      <c r="P29" s="75"/>
      <c r="Q29" s="132"/>
    </row>
    <row r="30" spans="1:19" s="44" customFormat="1" x14ac:dyDescent="0.3">
      <c r="B30" s="89"/>
      <c r="C30" s="89"/>
      <c r="D30" s="41"/>
      <c r="E30" s="39"/>
      <c r="F30" s="40"/>
      <c r="G30" s="114"/>
      <c r="H30" s="115"/>
      <c r="I30" s="116"/>
      <c r="J30" s="117"/>
      <c r="K30" s="118"/>
      <c r="L30" s="41"/>
      <c r="M30" s="119"/>
      <c r="N30" s="120"/>
      <c r="O30" s="121"/>
    </row>
    <row r="31" spans="1:19" s="44" customFormat="1" x14ac:dyDescent="0.3">
      <c r="A31" s="43"/>
      <c r="B31" s="122"/>
      <c r="C31" s="122"/>
      <c r="D31" s="41"/>
      <c r="E31" s="39"/>
      <c r="F31" s="40"/>
      <c r="G31" s="114"/>
      <c r="H31" s="115"/>
      <c r="I31" s="116"/>
      <c r="J31" s="117"/>
      <c r="K31" s="118"/>
      <c r="L31" s="41"/>
      <c r="M31" s="119"/>
      <c r="N31" s="120"/>
      <c r="O31" s="121"/>
      <c r="Q31" s="132"/>
    </row>
    <row r="32" spans="1:19" x14ac:dyDescent="0.3">
      <c r="A32" s="43"/>
      <c r="B32" s="122"/>
      <c r="C32" s="122"/>
    </row>
    <row r="33" spans="1:3" x14ac:dyDescent="0.3">
      <c r="A33" s="43"/>
      <c r="B33" s="122"/>
      <c r="C33" s="122"/>
    </row>
    <row r="34" spans="1:3" x14ac:dyDescent="0.3">
      <c r="A34" s="43"/>
      <c r="B34" s="122"/>
      <c r="C34" s="122"/>
    </row>
    <row r="35" spans="1:3" x14ac:dyDescent="0.3">
      <c r="A35" s="43"/>
      <c r="B35" s="122"/>
      <c r="C35" s="122"/>
    </row>
    <row r="36" spans="1:3" x14ac:dyDescent="0.3">
      <c r="A36" s="43"/>
      <c r="B36" s="122"/>
      <c r="C36" s="122"/>
    </row>
    <row r="37" spans="1:3" x14ac:dyDescent="0.3">
      <c r="A37" s="43"/>
      <c r="B37" s="122"/>
      <c r="C37" s="122"/>
    </row>
    <row r="38" spans="1:3" x14ac:dyDescent="0.3">
      <c r="A38" s="45"/>
      <c r="B38" s="122"/>
      <c r="C38" s="122"/>
    </row>
    <row r="39" spans="1:3" x14ac:dyDescent="0.3">
      <c r="A39" s="45"/>
      <c r="B39" s="122"/>
      <c r="C39" s="122"/>
    </row>
    <row r="40" spans="1:3" x14ac:dyDescent="0.3">
      <c r="A40" s="45"/>
      <c r="B40" s="122"/>
      <c r="C40" s="122"/>
    </row>
    <row r="41" spans="1:3" x14ac:dyDescent="0.3">
      <c r="A41" s="45"/>
      <c r="B41" s="122"/>
      <c r="C41" s="122"/>
    </row>
    <row r="42" spans="1:3" x14ac:dyDescent="0.3">
      <c r="A42" s="45"/>
      <c r="B42" s="122"/>
      <c r="C42" s="122"/>
    </row>
    <row r="43" spans="1:3" x14ac:dyDescent="0.3">
      <c r="A43" s="45"/>
      <c r="B43" s="122"/>
      <c r="C43" s="122"/>
    </row>
    <row r="44" spans="1:3" x14ac:dyDescent="0.3">
      <c r="A44" s="45"/>
      <c r="B44" s="122"/>
      <c r="C44" s="122"/>
    </row>
  </sheetData>
  <mergeCells count="32">
    <mergeCell ref="B10:C10"/>
    <mergeCell ref="O10:P10"/>
    <mergeCell ref="B14:C14"/>
    <mergeCell ref="O18:P18"/>
    <mergeCell ref="B18:C18"/>
    <mergeCell ref="C1:N1"/>
    <mergeCell ref="C2:N2"/>
    <mergeCell ref="C3:N3"/>
    <mergeCell ref="L4:M4"/>
    <mergeCell ref="A5:A9"/>
    <mergeCell ref="B5:B9"/>
    <mergeCell ref="C5:C9"/>
    <mergeCell ref="D5:E5"/>
    <mergeCell ref="F5:M5"/>
    <mergeCell ref="N5:N9"/>
    <mergeCell ref="O5:O9"/>
    <mergeCell ref="P5:P9"/>
    <mergeCell ref="D6:D9"/>
    <mergeCell ref="E6:E9"/>
    <mergeCell ref="F6:G6"/>
    <mergeCell ref="H6:I6"/>
    <mergeCell ref="J6:K6"/>
    <mergeCell ref="L6:M6"/>
    <mergeCell ref="F7:F9"/>
    <mergeCell ref="G7:G9"/>
    <mergeCell ref="H7:H9"/>
    <mergeCell ref="I7:I9"/>
    <mergeCell ref="J7:J9"/>
    <mergeCell ref="A21:C21"/>
    <mergeCell ref="M7:M9"/>
    <mergeCell ref="K7:K9"/>
    <mergeCell ref="L7:L9"/>
  </mergeCells>
  <printOptions horizontalCentered="1"/>
  <pageMargins left="0.11811023622047245" right="0" top="0.15748031496062992" bottom="0.15748031496062992" header="0.31496062992125984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2020-12-02T19:51:11Z</dcterms:modified>
</cp:coreProperties>
</file>