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240" windowWidth="9720" windowHeight="7200"/>
  </bookViews>
  <sheets>
    <sheet name="девушки" sheetId="3" r:id="rId1"/>
  </sheets>
  <calcPr calcId="144525"/>
</workbook>
</file>

<file path=xl/calcChain.xml><?xml version="1.0" encoding="utf-8"?>
<calcChain xmlns="http://schemas.openxmlformats.org/spreadsheetml/2006/main">
  <c r="G24" i="3" l="1"/>
  <c r="G25" i="3"/>
  <c r="G27" i="3"/>
  <c r="G28" i="3"/>
  <c r="G22" i="3"/>
  <c r="G14" i="3"/>
  <c r="G13" i="3"/>
  <c r="G16" i="3"/>
  <c r="G20" i="3"/>
  <c r="G19" i="3"/>
  <c r="G18" i="3"/>
  <c r="G15" i="3"/>
  <c r="E14" i="3"/>
  <c r="E13" i="3"/>
  <c r="E16" i="3"/>
  <c r="E20" i="3"/>
  <c r="E19" i="3"/>
  <c r="E18" i="3"/>
  <c r="E22" i="3"/>
  <c r="E24" i="3"/>
  <c r="E25" i="3"/>
  <c r="E27" i="3"/>
  <c r="E28" i="3"/>
  <c r="E15" i="3"/>
  <c r="K24" i="3" l="1"/>
  <c r="K25" i="3"/>
  <c r="K27" i="3"/>
  <c r="K28" i="3"/>
  <c r="K22" i="3"/>
  <c r="K20" i="3"/>
  <c r="K19" i="3"/>
  <c r="K18" i="3"/>
  <c r="K14" i="3"/>
  <c r="K13" i="3"/>
  <c r="K16" i="3"/>
  <c r="K15" i="3"/>
  <c r="I27" i="3"/>
  <c r="I28" i="3"/>
  <c r="I24" i="3"/>
  <c r="I25" i="3"/>
  <c r="I22" i="3"/>
  <c r="I13" i="3"/>
  <c r="I16" i="3"/>
  <c r="I20" i="3"/>
  <c r="I19" i="3"/>
  <c r="I18" i="3"/>
  <c r="I14" i="3"/>
  <c r="I15" i="3"/>
  <c r="L14" i="3" l="1"/>
  <c r="M14" i="3" s="1"/>
  <c r="L13" i="3"/>
  <c r="M13" i="3" s="1"/>
  <c r="L16" i="3"/>
  <c r="M16" i="3" s="1"/>
  <c r="L20" i="3"/>
  <c r="M20" i="3" s="1"/>
  <c r="L19" i="3"/>
  <c r="M19" i="3" s="1"/>
  <c r="L18" i="3"/>
  <c r="M18" i="3" s="1"/>
  <c r="L21" i="3"/>
  <c r="M21" i="3" s="1"/>
  <c r="L22" i="3"/>
  <c r="M22" i="3" s="1"/>
  <c r="L24" i="3"/>
  <c r="M24" i="3" s="1"/>
  <c r="L25" i="3"/>
  <c r="M25" i="3" s="1"/>
  <c r="L27" i="3"/>
  <c r="M27" i="3" s="1"/>
  <c r="L28" i="3"/>
  <c r="M28" i="3" s="1"/>
  <c r="L15" i="3"/>
  <c r="M15" i="3" s="1"/>
  <c r="N13" i="3" l="1"/>
  <c r="N15" i="3"/>
  <c r="N14" i="3"/>
  <c r="N21" i="3"/>
  <c r="N20" i="3"/>
  <c r="N19" i="3"/>
  <c r="N22" i="3"/>
  <c r="N27" i="3"/>
  <c r="N28" i="3"/>
  <c r="N24" i="3"/>
  <c r="N16" i="3"/>
  <c r="N18" i="3"/>
  <c r="N25" i="3"/>
</calcChain>
</file>

<file path=xl/sharedStrings.xml><?xml version="1.0" encoding="utf-8"?>
<sst xmlns="http://schemas.openxmlformats.org/spreadsheetml/2006/main" count="85" uniqueCount="54">
  <si>
    <t>П Р О Т О К О Л</t>
  </si>
  <si>
    <t xml:space="preserve">%% выполнения </t>
  </si>
  <si>
    <t>№№</t>
  </si>
  <si>
    <t xml:space="preserve">итого баллов </t>
  </si>
  <si>
    <t>результат</t>
  </si>
  <si>
    <t>миним. время (сек.)</t>
  </si>
  <si>
    <t>8 класс</t>
  </si>
  <si>
    <t>9 класс</t>
  </si>
  <si>
    <t>10 класс</t>
  </si>
  <si>
    <t>11 класс</t>
  </si>
  <si>
    <t>гимнастика</t>
  </si>
  <si>
    <t>баллы</t>
  </si>
  <si>
    <t>среди 7 - 8 классов</t>
  </si>
  <si>
    <t>среди 9 - 11 классов</t>
  </si>
  <si>
    <t>ДЕВУШКИ</t>
  </si>
  <si>
    <t>призер</t>
  </si>
  <si>
    <t xml:space="preserve">кол-во ответов   </t>
  </si>
  <si>
    <t xml:space="preserve">муниципального  этапа Всероссийской олимпиады школьников  </t>
  </si>
  <si>
    <t>по предмету                   ФИЗИЧЕСКАЯ   КУЛЬТУРА</t>
  </si>
  <si>
    <t xml:space="preserve">МБОУ </t>
  </si>
  <si>
    <t xml:space="preserve">  1 .</t>
  </si>
  <si>
    <t xml:space="preserve">  2 .</t>
  </si>
  <si>
    <t xml:space="preserve">  3 .</t>
  </si>
  <si>
    <t xml:space="preserve">  4 .</t>
  </si>
  <si>
    <t>прикладная физ.подготовка</t>
  </si>
  <si>
    <t>7 класс</t>
  </si>
  <si>
    <t>ИТОГО  баллов  за практику</t>
  </si>
  <si>
    <t>Теория</t>
  </si>
  <si>
    <t>ВСЕГО  баллов за олимпиаду</t>
  </si>
  <si>
    <t>Рейтинг (победитель, призеры)</t>
  </si>
  <si>
    <t>Отдел образования  Кесовогорского муниципального округа</t>
  </si>
  <si>
    <t>28 ноября 2023 г.</t>
  </si>
  <si>
    <t>2.</t>
  </si>
  <si>
    <t>1.</t>
  </si>
  <si>
    <t>52.3</t>
  </si>
  <si>
    <t>спортивные игры</t>
  </si>
  <si>
    <t>60.6</t>
  </si>
  <si>
    <t>победитель</t>
  </si>
  <si>
    <t>Практические        задания</t>
  </si>
  <si>
    <t>28713 .</t>
  </si>
  <si>
    <t>28714 .</t>
  </si>
  <si>
    <t>28715 .</t>
  </si>
  <si>
    <t>28716 .</t>
  </si>
  <si>
    <t>28813 .</t>
  </si>
  <si>
    <t>28812 .</t>
  </si>
  <si>
    <t>28814 .</t>
  </si>
  <si>
    <t>28910 .</t>
  </si>
  <si>
    <t>281006 .</t>
  </si>
  <si>
    <t>281007 .</t>
  </si>
  <si>
    <t>281102 .</t>
  </si>
  <si>
    <t>281106 .</t>
  </si>
  <si>
    <t>КОД  учвстника</t>
  </si>
  <si>
    <t>Кесовогорская СОШ</t>
  </si>
  <si>
    <t>Стрелихинская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</si>
</sst>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2" fontId="0" fillId="0" borderId="0" xfId="0" applyNumberFormat="1" applyFill="1"/>
    <xf numFmtId="2" fontId="6" fillId="0" borderId="0" xfId="0" applyNumberFormat="1" applyFont="1" applyFill="1"/>
    <xf numFmtId="2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/>
    <xf numFmtId="2" fontId="1" fillId="0" borderId="0" xfId="0" applyNumberFormat="1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2" fontId="6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2" fontId="8" fillId="0" borderId="1" xfId="0" applyNumberFormat="1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2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/>
    </xf>
    <xf numFmtId="2" fontId="9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wrapText="1"/>
    </xf>
    <xf numFmtId="49" fontId="0" fillId="0" borderId="0" xfId="0" applyNumberFormat="1" applyFill="1"/>
    <xf numFmtId="2" fontId="8" fillId="2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/>
    </xf>
    <xf numFmtId="0" fontId="5" fillId="0" borderId="0" xfId="0" applyFont="1" applyFill="1" applyAlignment="1">
      <alignment vertical="center" wrapText="1"/>
    </xf>
    <xf numFmtId="1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2" fontId="14" fillId="0" borderId="0" xfId="0" applyNumberFormat="1" applyFont="1" applyFill="1" applyAlignment="1">
      <alignment vertical="center" wrapText="1"/>
    </xf>
    <xf numFmtId="2" fontId="5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2" fontId="9" fillId="0" borderId="0" xfId="0" applyNumberFormat="1" applyFont="1" applyFill="1" applyBorder="1" applyAlignment="1">
      <alignment horizontal="center" vertical="top" wrapText="1"/>
    </xf>
    <xf numFmtId="10" fontId="6" fillId="0" borderId="1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top" wrapText="1"/>
    </xf>
    <xf numFmtId="2" fontId="9" fillId="0" borderId="6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/>
    </xf>
    <xf numFmtId="10" fontId="6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1" fontId="0" fillId="0" borderId="0" xfId="0" applyNumberForma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A4" zoomScale="90" zoomScaleNormal="90" workbookViewId="0">
      <selection activeCell="B4" sqref="B1:B1048576"/>
    </sheetView>
  </sheetViews>
  <sheetFormatPr defaultRowHeight="13.2" x14ac:dyDescent="0.25"/>
  <cols>
    <col min="1" max="1" width="6.6640625" style="1" customWidth="1"/>
    <col min="2" max="2" width="13.44140625" style="14" customWidth="1"/>
    <col min="3" max="3" width="21.44140625" style="14" customWidth="1"/>
    <col min="4" max="4" width="17.33203125" style="14" customWidth="1"/>
    <col min="5" max="5" width="9.33203125" style="14" customWidth="1"/>
    <col min="6" max="6" width="8.6640625" style="6" customWidth="1"/>
    <col min="7" max="7" width="8.5546875" style="5" customWidth="1"/>
    <col min="8" max="8" width="9.6640625" style="5" customWidth="1"/>
    <col min="9" max="9" width="7.21875" style="13" customWidth="1"/>
    <col min="10" max="10" width="9.44140625" style="4" customWidth="1"/>
    <col min="11" max="11" width="6.6640625" style="46" customWidth="1"/>
    <col min="12" max="12" width="10.21875" style="4" customWidth="1"/>
    <col min="13" max="13" width="14" style="46" customWidth="1"/>
    <col min="14" max="14" width="10" style="8" customWidth="1"/>
    <col min="15" max="15" width="21.6640625" style="4" customWidth="1"/>
    <col min="16" max="16" width="10.88671875" style="30" customWidth="1"/>
    <col min="17" max="17" width="13.88671875" customWidth="1"/>
  </cols>
  <sheetData>
    <row r="1" spans="1:19" s="61" customFormat="1" ht="15.75" customHeight="1" x14ac:dyDescent="0.25">
      <c r="A1" s="57"/>
      <c r="B1" s="49"/>
      <c r="C1" s="108" t="s">
        <v>30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51"/>
      <c r="P1" s="58"/>
      <c r="Q1" s="59"/>
      <c r="R1" s="60"/>
      <c r="S1" s="57"/>
    </row>
    <row r="2" spans="1:19" s="61" customFormat="1" ht="15.75" customHeight="1" x14ac:dyDescent="0.25">
      <c r="A2" s="57"/>
      <c r="B2" s="49"/>
      <c r="C2" s="73" t="s">
        <v>0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62"/>
      <c r="P2" s="58"/>
      <c r="Q2" s="59"/>
      <c r="R2" s="60"/>
      <c r="S2" s="57"/>
    </row>
    <row r="3" spans="1:19" s="64" customFormat="1" ht="18" x14ac:dyDescent="0.25">
      <c r="A3" s="57"/>
      <c r="B3" s="49"/>
      <c r="C3" s="74" t="s">
        <v>17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57"/>
      <c r="P3" s="63"/>
      <c r="Q3" s="59"/>
      <c r="R3" s="60"/>
      <c r="S3" s="57"/>
    </row>
    <row r="4" spans="1:19" s="64" customFormat="1" ht="27.6" customHeight="1" x14ac:dyDescent="0.25">
      <c r="A4" s="57"/>
      <c r="B4" s="49"/>
      <c r="C4" s="49"/>
      <c r="D4" s="65" t="s">
        <v>18</v>
      </c>
      <c r="E4" s="49"/>
      <c r="F4" s="66"/>
      <c r="H4" s="65"/>
      <c r="I4" s="67"/>
      <c r="J4" s="68"/>
      <c r="K4" s="69"/>
      <c r="L4" s="68"/>
      <c r="M4" s="56" t="s">
        <v>31</v>
      </c>
      <c r="O4" s="57"/>
      <c r="P4" s="70"/>
      <c r="Q4" s="71"/>
      <c r="R4" s="60"/>
      <c r="S4" s="57"/>
    </row>
    <row r="5" spans="1:19" s="64" customFormat="1" ht="10.8" customHeight="1" x14ac:dyDescent="0.25">
      <c r="A5" s="57"/>
      <c r="B5" s="49"/>
      <c r="C5" s="49"/>
      <c r="D5" s="65"/>
      <c r="E5" s="49"/>
      <c r="F5" s="66"/>
      <c r="H5" s="65"/>
      <c r="I5" s="67"/>
      <c r="J5" s="68"/>
      <c r="K5" s="69"/>
      <c r="L5" s="68"/>
      <c r="M5" s="69"/>
      <c r="N5" s="56"/>
      <c r="O5" s="72"/>
      <c r="P5" s="70"/>
      <c r="Q5" s="71"/>
      <c r="R5" s="60"/>
      <c r="S5" s="57"/>
    </row>
    <row r="6" spans="1:19" ht="25.2" customHeight="1" x14ac:dyDescent="0.25">
      <c r="A6" s="83" t="s">
        <v>2</v>
      </c>
      <c r="B6" s="83" t="s">
        <v>51</v>
      </c>
      <c r="C6" s="83" t="s">
        <v>19</v>
      </c>
      <c r="D6" s="89" t="s">
        <v>27</v>
      </c>
      <c r="E6" s="90"/>
      <c r="F6" s="104" t="s">
        <v>38</v>
      </c>
      <c r="G6" s="104"/>
      <c r="H6" s="104"/>
      <c r="I6" s="104"/>
      <c r="J6" s="104"/>
      <c r="K6" s="104"/>
      <c r="L6" s="104"/>
      <c r="M6" s="105" t="s">
        <v>28</v>
      </c>
      <c r="N6" s="99" t="s">
        <v>1</v>
      </c>
      <c r="O6" s="91" t="s">
        <v>29</v>
      </c>
      <c r="P6"/>
    </row>
    <row r="7" spans="1:19" s="11" customFormat="1" ht="31.2" customHeight="1" x14ac:dyDescent="0.25">
      <c r="A7" s="84"/>
      <c r="B7" s="84"/>
      <c r="C7" s="84"/>
      <c r="D7" s="91" t="s">
        <v>16</v>
      </c>
      <c r="E7" s="86" t="s">
        <v>3</v>
      </c>
      <c r="F7" s="97" t="s">
        <v>10</v>
      </c>
      <c r="G7" s="97"/>
      <c r="H7" s="96" t="s">
        <v>24</v>
      </c>
      <c r="I7" s="96"/>
      <c r="J7" s="106" t="s">
        <v>35</v>
      </c>
      <c r="K7" s="107"/>
      <c r="L7" s="100" t="s">
        <v>26</v>
      </c>
      <c r="M7" s="105"/>
      <c r="N7" s="99"/>
      <c r="O7" s="92"/>
    </row>
    <row r="8" spans="1:19" ht="12.75" customHeight="1" x14ac:dyDescent="0.25">
      <c r="A8" s="84"/>
      <c r="B8" s="84"/>
      <c r="C8" s="84"/>
      <c r="D8" s="92"/>
      <c r="E8" s="87"/>
      <c r="F8" s="94" t="s">
        <v>4</v>
      </c>
      <c r="G8" s="103" t="s">
        <v>11</v>
      </c>
      <c r="H8" s="94" t="s">
        <v>4</v>
      </c>
      <c r="I8" s="95" t="s">
        <v>11</v>
      </c>
      <c r="J8" s="86" t="s">
        <v>4</v>
      </c>
      <c r="K8" s="86" t="s">
        <v>11</v>
      </c>
      <c r="L8" s="101"/>
      <c r="M8" s="105"/>
      <c r="N8" s="99"/>
      <c r="O8" s="92"/>
      <c r="P8"/>
    </row>
    <row r="9" spans="1:19" ht="12.75" customHeight="1" x14ac:dyDescent="0.25">
      <c r="A9" s="84"/>
      <c r="B9" s="84"/>
      <c r="C9" s="84"/>
      <c r="D9" s="92"/>
      <c r="E9" s="87"/>
      <c r="F9" s="94"/>
      <c r="G9" s="103"/>
      <c r="H9" s="94"/>
      <c r="I9" s="95"/>
      <c r="J9" s="87"/>
      <c r="K9" s="87"/>
      <c r="L9" s="101"/>
      <c r="M9" s="105"/>
      <c r="N9" s="99"/>
      <c r="O9" s="92"/>
      <c r="P9"/>
    </row>
    <row r="10" spans="1:19" ht="18.600000000000001" customHeight="1" x14ac:dyDescent="0.25">
      <c r="A10" s="85"/>
      <c r="C10" s="85"/>
      <c r="D10" s="93"/>
      <c r="E10" s="88"/>
      <c r="F10" s="94"/>
      <c r="G10" s="103"/>
      <c r="H10" s="94"/>
      <c r="I10" s="95"/>
      <c r="J10" s="88"/>
      <c r="K10" s="88"/>
      <c r="L10" s="102"/>
      <c r="M10" s="105"/>
      <c r="N10" s="99"/>
      <c r="O10" s="93"/>
      <c r="P10"/>
    </row>
    <row r="11" spans="1:19" s="29" customFormat="1" ht="15.6" customHeight="1" x14ac:dyDescent="0.25">
      <c r="A11" s="75" t="s">
        <v>25</v>
      </c>
      <c r="B11" s="76"/>
      <c r="C11" s="77"/>
      <c r="D11" s="16">
        <v>42</v>
      </c>
      <c r="E11" s="16">
        <v>25</v>
      </c>
      <c r="F11" s="16">
        <v>10</v>
      </c>
      <c r="G11" s="16">
        <v>25</v>
      </c>
      <c r="H11" s="27" t="s">
        <v>34</v>
      </c>
      <c r="I11" s="41">
        <v>25</v>
      </c>
      <c r="J11" s="41" t="s">
        <v>36</v>
      </c>
      <c r="K11" s="41">
        <v>25</v>
      </c>
      <c r="L11" s="41">
        <v>75</v>
      </c>
      <c r="M11" s="16">
        <v>100</v>
      </c>
      <c r="N11" s="28">
        <v>1</v>
      </c>
      <c r="O11" s="47" t="s">
        <v>12</v>
      </c>
    </row>
    <row r="12" spans="1:19" s="23" customFormat="1" ht="24" x14ac:dyDescent="0.25">
      <c r="A12" s="81" t="s">
        <v>14</v>
      </c>
      <c r="B12" s="81"/>
      <c r="C12" s="82"/>
      <c r="D12" s="20"/>
      <c r="E12" s="20"/>
      <c r="F12" s="24"/>
      <c r="G12" s="25"/>
      <c r="H12" s="31" t="s">
        <v>5</v>
      </c>
      <c r="I12" s="25"/>
      <c r="J12" s="31" t="s">
        <v>5</v>
      </c>
      <c r="K12" s="25"/>
      <c r="L12" s="25"/>
      <c r="M12" s="20"/>
      <c r="N12" s="21"/>
      <c r="O12" s="52"/>
    </row>
    <row r="13" spans="1:19" s="120" customFormat="1" ht="21.6" customHeight="1" x14ac:dyDescent="0.25">
      <c r="A13" s="109" t="s">
        <v>20</v>
      </c>
      <c r="B13" s="50" t="s">
        <v>39</v>
      </c>
      <c r="C13" s="110" t="s">
        <v>52</v>
      </c>
      <c r="D13" s="111">
        <v>16</v>
      </c>
      <c r="E13" s="112">
        <f>25*D13/42</f>
        <v>9.5238095238095237</v>
      </c>
      <c r="F13" s="113">
        <v>8</v>
      </c>
      <c r="G13" s="114">
        <f>25*F13/8.5</f>
        <v>23.529411764705884</v>
      </c>
      <c r="H13" s="115">
        <v>53.4</v>
      </c>
      <c r="I13" s="116">
        <f>25*52.3/H13</f>
        <v>24.485018726591761</v>
      </c>
      <c r="J13" s="112">
        <v>65</v>
      </c>
      <c r="K13" s="116">
        <f>25*60.6/J13</f>
        <v>23.307692307692307</v>
      </c>
      <c r="L13" s="113">
        <f>G13+I13+K13</f>
        <v>71.322122798989952</v>
      </c>
      <c r="M13" s="117">
        <f>L13+E13</f>
        <v>80.84593232279947</v>
      </c>
      <c r="N13" s="118">
        <f>M13/$M$11</f>
        <v>0.80845932322799474</v>
      </c>
      <c r="O13" s="119" t="s">
        <v>37</v>
      </c>
    </row>
    <row r="14" spans="1:19" s="120" customFormat="1" ht="15.6" x14ac:dyDescent="0.25">
      <c r="A14" s="109" t="s">
        <v>21</v>
      </c>
      <c r="B14" s="50" t="s">
        <v>40</v>
      </c>
      <c r="C14" s="110" t="s">
        <v>52</v>
      </c>
      <c r="D14" s="111">
        <v>15</v>
      </c>
      <c r="E14" s="112">
        <f>25*D14/42</f>
        <v>8.9285714285714288</v>
      </c>
      <c r="F14" s="113">
        <v>5.5</v>
      </c>
      <c r="G14" s="114">
        <f>25*F14/8.5</f>
        <v>16.176470588235293</v>
      </c>
      <c r="H14" s="115">
        <v>52.3</v>
      </c>
      <c r="I14" s="116">
        <f>25*52.3/H14</f>
        <v>25</v>
      </c>
      <c r="J14" s="112">
        <v>63.3</v>
      </c>
      <c r="K14" s="116">
        <f>25*60.6/J14</f>
        <v>23.933649289099527</v>
      </c>
      <c r="L14" s="113">
        <f>G14+I14+K14</f>
        <v>65.110119877334824</v>
      </c>
      <c r="M14" s="117">
        <f>L14+E14</f>
        <v>74.038691305906255</v>
      </c>
      <c r="N14" s="118">
        <f>M14/$M$11</f>
        <v>0.74038691305906257</v>
      </c>
      <c r="O14" s="119" t="s">
        <v>15</v>
      </c>
    </row>
    <row r="15" spans="1:19" s="120" customFormat="1" ht="15.6" x14ac:dyDescent="0.25">
      <c r="A15" s="109" t="s">
        <v>22</v>
      </c>
      <c r="B15" s="50" t="s">
        <v>41</v>
      </c>
      <c r="C15" s="110" t="s">
        <v>52</v>
      </c>
      <c r="D15" s="111">
        <v>9</v>
      </c>
      <c r="E15" s="112">
        <f>25*D15/42</f>
        <v>5.3571428571428568</v>
      </c>
      <c r="F15" s="113">
        <v>7.5</v>
      </c>
      <c r="G15" s="114">
        <f>25*F15/8.5</f>
        <v>22.058823529411764</v>
      </c>
      <c r="H15" s="115">
        <v>65.02</v>
      </c>
      <c r="I15" s="116">
        <f>25*52.3/H15</f>
        <v>20.10919717010151</v>
      </c>
      <c r="J15" s="112">
        <v>71.5</v>
      </c>
      <c r="K15" s="116">
        <f>25*60.6/J15</f>
        <v>21.18881118881119</v>
      </c>
      <c r="L15" s="113">
        <f>G15+I15+K15</f>
        <v>63.356831888324464</v>
      </c>
      <c r="M15" s="117">
        <f>L15+E15</f>
        <v>68.713974745467326</v>
      </c>
      <c r="N15" s="118">
        <f>M15/$M$11</f>
        <v>0.68713974745467321</v>
      </c>
      <c r="O15" s="119" t="s">
        <v>15</v>
      </c>
    </row>
    <row r="16" spans="1:19" s="120" customFormat="1" ht="23.4" customHeight="1" x14ac:dyDescent="0.25">
      <c r="A16" s="109" t="s">
        <v>23</v>
      </c>
      <c r="B16" s="50" t="s">
        <v>42</v>
      </c>
      <c r="C16" s="110" t="s">
        <v>53</v>
      </c>
      <c r="D16" s="111">
        <v>20</v>
      </c>
      <c r="E16" s="112">
        <f t="shared" ref="E16:E28" si="0">25*D16/42</f>
        <v>11.904761904761905</v>
      </c>
      <c r="F16" s="113">
        <v>4</v>
      </c>
      <c r="G16" s="114">
        <f t="shared" ref="G16:G20" si="1">25*F16/8.5</f>
        <v>11.764705882352942</v>
      </c>
      <c r="H16" s="115">
        <v>62.6</v>
      </c>
      <c r="I16" s="116">
        <f t="shared" ref="I16:I20" si="2">25*52.3/H16</f>
        <v>20.886581469648561</v>
      </c>
      <c r="J16" s="112">
        <v>72.2</v>
      </c>
      <c r="K16" s="116">
        <f t="shared" ref="K16:K20" si="3">25*60.6/J16</f>
        <v>20.983379501385041</v>
      </c>
      <c r="L16" s="113">
        <f t="shared" ref="L16:L28" si="4">G16+I16+K16</f>
        <v>53.634666853386548</v>
      </c>
      <c r="M16" s="117">
        <f t="shared" ref="M16:M28" si="5">L16+E16</f>
        <v>65.53942875814846</v>
      </c>
      <c r="N16" s="118">
        <f t="shared" ref="N16:N28" si="6">M16/$M$11</f>
        <v>0.65539428758148466</v>
      </c>
      <c r="O16" s="119" t="s">
        <v>15</v>
      </c>
    </row>
    <row r="17" spans="1:17" ht="18" customHeight="1" x14ac:dyDescent="0.25">
      <c r="A17" s="75" t="s">
        <v>6</v>
      </c>
      <c r="B17" s="76"/>
      <c r="C17" s="77"/>
      <c r="D17" s="16"/>
      <c r="E17" s="16"/>
      <c r="F17" s="16"/>
      <c r="G17" s="16"/>
      <c r="H17" s="16"/>
      <c r="I17" s="27"/>
      <c r="J17" s="41"/>
      <c r="K17" s="41"/>
      <c r="L17" s="41"/>
      <c r="M17" s="41"/>
      <c r="N17" s="17"/>
      <c r="O17" s="54"/>
      <c r="P17"/>
      <c r="Q17" s="12"/>
    </row>
    <row r="18" spans="1:17" ht="20.399999999999999" customHeight="1" x14ac:dyDescent="0.25">
      <c r="A18" s="32" t="s">
        <v>20</v>
      </c>
      <c r="B18" s="50" t="s">
        <v>44</v>
      </c>
      <c r="C18" s="110" t="s">
        <v>53</v>
      </c>
      <c r="D18" s="19">
        <v>10</v>
      </c>
      <c r="E18" s="26">
        <f>25*D18/42</f>
        <v>5.9523809523809526</v>
      </c>
      <c r="F18" s="10">
        <v>8.5</v>
      </c>
      <c r="G18" s="42">
        <f>25*F18/8.5</f>
        <v>25</v>
      </c>
      <c r="H18" s="36">
        <v>56.5</v>
      </c>
      <c r="I18" s="43">
        <f>25*52.3/H18</f>
        <v>23.141592920353983</v>
      </c>
      <c r="J18" s="26">
        <v>60.6</v>
      </c>
      <c r="K18" s="43">
        <f>25*60.6/J18</f>
        <v>25</v>
      </c>
      <c r="L18" s="10">
        <f>G18+I18+K18</f>
        <v>73.141592920353986</v>
      </c>
      <c r="M18" s="16">
        <f>L18+E18</f>
        <v>79.093973872734935</v>
      </c>
      <c r="N18" s="21">
        <f>M18/$M$11</f>
        <v>0.79093973872734935</v>
      </c>
      <c r="O18" s="53" t="s">
        <v>15</v>
      </c>
      <c r="P18"/>
      <c r="Q18" s="12"/>
    </row>
    <row r="19" spans="1:17" ht="20.399999999999999" customHeight="1" x14ac:dyDescent="0.25">
      <c r="A19" s="32" t="s">
        <v>21</v>
      </c>
      <c r="B19" s="50" t="s">
        <v>43</v>
      </c>
      <c r="C19" s="110" t="s">
        <v>53</v>
      </c>
      <c r="D19" s="19">
        <v>15</v>
      </c>
      <c r="E19" s="26">
        <f>25*D19/42</f>
        <v>8.9285714285714288</v>
      </c>
      <c r="F19" s="10">
        <v>5.5</v>
      </c>
      <c r="G19" s="42">
        <f>25*F19/8.5</f>
        <v>16.176470588235293</v>
      </c>
      <c r="H19" s="36">
        <v>70.05</v>
      </c>
      <c r="I19" s="43">
        <f>25*52.3/H19</f>
        <v>18.665239114917917</v>
      </c>
      <c r="J19" s="26">
        <v>61.9</v>
      </c>
      <c r="K19" s="43">
        <f>25*60.6/J19</f>
        <v>24.474959612277868</v>
      </c>
      <c r="L19" s="10">
        <f>G19+I19+K19</f>
        <v>59.316669315431085</v>
      </c>
      <c r="M19" s="16">
        <f>L19+E19</f>
        <v>68.245240744002515</v>
      </c>
      <c r="N19" s="21">
        <f>M19/$M$11</f>
        <v>0.68245240744002511</v>
      </c>
      <c r="O19" s="53" t="s">
        <v>15</v>
      </c>
      <c r="P19"/>
      <c r="Q19" s="12"/>
    </row>
    <row r="20" spans="1:17" ht="20.399999999999999" customHeight="1" x14ac:dyDescent="0.25">
      <c r="A20" s="32" t="s">
        <v>22</v>
      </c>
      <c r="B20" s="50" t="s">
        <v>45</v>
      </c>
      <c r="C20" s="110" t="s">
        <v>53</v>
      </c>
      <c r="D20" s="19">
        <v>8</v>
      </c>
      <c r="E20" s="26">
        <f t="shared" si="0"/>
        <v>4.7619047619047619</v>
      </c>
      <c r="F20" s="10">
        <v>5</v>
      </c>
      <c r="G20" s="42">
        <f t="shared" si="1"/>
        <v>14.705882352941176</v>
      </c>
      <c r="H20" s="36">
        <v>65.099999999999994</v>
      </c>
      <c r="I20" s="43">
        <f t="shared" si="2"/>
        <v>20.084485407066055</v>
      </c>
      <c r="J20" s="26">
        <v>69.400000000000006</v>
      </c>
      <c r="K20" s="43">
        <f t="shared" si="3"/>
        <v>21.829971181556193</v>
      </c>
      <c r="L20" s="10">
        <f t="shared" si="4"/>
        <v>56.620338941563418</v>
      </c>
      <c r="M20" s="16">
        <f t="shared" si="5"/>
        <v>61.382243703468177</v>
      </c>
      <c r="N20" s="21">
        <f t="shared" si="6"/>
        <v>0.61382243703468176</v>
      </c>
      <c r="O20" s="53" t="s">
        <v>15</v>
      </c>
      <c r="P20"/>
      <c r="Q20" s="12"/>
    </row>
    <row r="21" spans="1:17" s="18" customFormat="1" ht="20.399999999999999" customHeight="1" x14ac:dyDescent="0.25">
      <c r="A21" s="78" t="s">
        <v>7</v>
      </c>
      <c r="B21" s="79"/>
      <c r="C21" s="80"/>
      <c r="D21" s="16">
        <v>42</v>
      </c>
      <c r="E21" s="16">
        <v>25</v>
      </c>
      <c r="F21" s="16">
        <v>10</v>
      </c>
      <c r="G21" s="27">
        <v>25</v>
      </c>
      <c r="H21" s="27">
        <v>60</v>
      </c>
      <c r="I21" s="16">
        <v>25</v>
      </c>
      <c r="J21" s="16">
        <v>63.8</v>
      </c>
      <c r="K21" s="16">
        <v>25</v>
      </c>
      <c r="L21" s="33">
        <f t="shared" si="4"/>
        <v>75</v>
      </c>
      <c r="M21" s="16">
        <f t="shared" si="5"/>
        <v>100</v>
      </c>
      <c r="N21" s="17">
        <f t="shared" si="6"/>
        <v>1</v>
      </c>
      <c r="O21" s="48" t="s">
        <v>13</v>
      </c>
    </row>
    <row r="22" spans="1:17" ht="20.399999999999999" customHeight="1" x14ac:dyDescent="0.25">
      <c r="A22" s="32" t="s">
        <v>20</v>
      </c>
      <c r="B22" s="50" t="s">
        <v>46</v>
      </c>
      <c r="C22" s="110" t="s">
        <v>53</v>
      </c>
      <c r="D22" s="10">
        <v>12</v>
      </c>
      <c r="E22" s="26">
        <f t="shared" si="0"/>
        <v>7.1428571428571432</v>
      </c>
      <c r="F22" s="10">
        <v>7.5</v>
      </c>
      <c r="G22" s="42">
        <f>25*F22/9.5</f>
        <v>19.736842105263158</v>
      </c>
      <c r="H22" s="22">
        <v>64.900000000000006</v>
      </c>
      <c r="I22" s="43">
        <f>25*60/H22</f>
        <v>23.112480739599381</v>
      </c>
      <c r="J22" s="26">
        <v>63.8</v>
      </c>
      <c r="K22" s="43">
        <f>25*63.8/J22</f>
        <v>25</v>
      </c>
      <c r="L22" s="10">
        <f t="shared" si="4"/>
        <v>67.849322844862542</v>
      </c>
      <c r="M22" s="16">
        <f t="shared" si="5"/>
        <v>74.99217998771968</v>
      </c>
      <c r="N22" s="21">
        <f t="shared" si="6"/>
        <v>0.74992179987719676</v>
      </c>
      <c r="O22" s="55" t="s">
        <v>15</v>
      </c>
      <c r="P22"/>
      <c r="Q22" s="12"/>
    </row>
    <row r="23" spans="1:17" ht="15.6" x14ac:dyDescent="0.25">
      <c r="A23" s="78" t="s">
        <v>8</v>
      </c>
      <c r="B23" s="79"/>
      <c r="C23" s="80"/>
      <c r="D23" s="33"/>
      <c r="E23" s="33"/>
      <c r="F23" s="33"/>
      <c r="G23" s="16"/>
      <c r="H23" s="34"/>
      <c r="I23" s="44"/>
      <c r="J23" s="27"/>
      <c r="K23" s="27"/>
      <c r="L23" s="27"/>
      <c r="M23" s="27"/>
      <c r="N23" s="27"/>
      <c r="O23" s="27"/>
      <c r="P23"/>
      <c r="Q23" s="12"/>
    </row>
    <row r="24" spans="1:17" ht="15.6" x14ac:dyDescent="0.25">
      <c r="A24" s="32" t="s">
        <v>33</v>
      </c>
      <c r="B24" s="50" t="s">
        <v>47</v>
      </c>
      <c r="C24" s="110" t="s">
        <v>52</v>
      </c>
      <c r="D24" s="10">
        <v>18</v>
      </c>
      <c r="E24" s="26">
        <f t="shared" si="0"/>
        <v>10.714285714285714</v>
      </c>
      <c r="F24" s="10">
        <v>8</v>
      </c>
      <c r="G24" s="42">
        <f t="shared" ref="G24:G28" si="7">25*F24/9.5</f>
        <v>21.05263157894737</v>
      </c>
      <c r="H24" s="22">
        <v>64</v>
      </c>
      <c r="I24" s="43">
        <f t="shared" ref="I24:I28" si="8">25*60/H24</f>
        <v>23.4375</v>
      </c>
      <c r="J24" s="26">
        <v>83</v>
      </c>
      <c r="K24" s="43">
        <f t="shared" ref="K24:K28" si="9">25*63.8/J24</f>
        <v>19.216867469879517</v>
      </c>
      <c r="L24" s="10">
        <f t="shared" si="4"/>
        <v>63.706999048826887</v>
      </c>
      <c r="M24" s="16">
        <f t="shared" si="5"/>
        <v>74.421284763112595</v>
      </c>
      <c r="N24" s="21">
        <f t="shared" si="6"/>
        <v>0.74421284763112594</v>
      </c>
      <c r="O24" s="53" t="s">
        <v>15</v>
      </c>
      <c r="P24" s="12"/>
      <c r="Q24" s="12"/>
    </row>
    <row r="25" spans="1:17" ht="15.6" x14ac:dyDescent="0.25">
      <c r="A25" s="32" t="s">
        <v>32</v>
      </c>
      <c r="B25" s="50" t="s">
        <v>48</v>
      </c>
      <c r="C25" s="110" t="s">
        <v>52</v>
      </c>
      <c r="D25" s="10">
        <v>24</v>
      </c>
      <c r="E25" s="26">
        <f t="shared" si="0"/>
        <v>14.285714285714286</v>
      </c>
      <c r="F25" s="10">
        <v>5</v>
      </c>
      <c r="G25" s="42">
        <f t="shared" si="7"/>
        <v>13.157894736842104</v>
      </c>
      <c r="H25" s="22">
        <v>65.900000000000006</v>
      </c>
      <c r="I25" s="43">
        <f t="shared" si="8"/>
        <v>22.761760242792107</v>
      </c>
      <c r="J25" s="26">
        <v>73</v>
      </c>
      <c r="K25" s="43">
        <f t="shared" si="9"/>
        <v>21.849315068493151</v>
      </c>
      <c r="L25" s="10">
        <f t="shared" si="4"/>
        <v>57.768970048127358</v>
      </c>
      <c r="M25" s="16">
        <f t="shared" si="5"/>
        <v>72.054684333841649</v>
      </c>
      <c r="N25" s="21">
        <f t="shared" si="6"/>
        <v>0.72054684333841645</v>
      </c>
      <c r="O25" s="55" t="s">
        <v>15</v>
      </c>
      <c r="P25"/>
      <c r="Q25" s="12"/>
    </row>
    <row r="26" spans="1:17" ht="15.6" customHeight="1" x14ac:dyDescent="0.25">
      <c r="A26" s="78" t="s">
        <v>9</v>
      </c>
      <c r="B26" s="79"/>
      <c r="C26" s="80"/>
      <c r="D26" s="16"/>
      <c r="E26" s="16"/>
      <c r="F26" s="16"/>
      <c r="G26" s="16"/>
      <c r="H26" s="27"/>
      <c r="I26" s="27"/>
      <c r="J26" s="16"/>
      <c r="K26" s="16"/>
      <c r="L26" s="16"/>
      <c r="M26" s="16"/>
      <c r="N26" s="16"/>
      <c r="O26" s="16"/>
      <c r="P26"/>
    </row>
    <row r="27" spans="1:17" ht="15.6" x14ac:dyDescent="0.25">
      <c r="A27" s="32" t="s">
        <v>33</v>
      </c>
      <c r="B27" s="50" t="s">
        <v>49</v>
      </c>
      <c r="C27" s="110" t="s">
        <v>52</v>
      </c>
      <c r="D27" s="10">
        <v>21</v>
      </c>
      <c r="E27" s="26">
        <f t="shared" si="0"/>
        <v>12.5</v>
      </c>
      <c r="F27" s="26">
        <v>8</v>
      </c>
      <c r="G27" s="42">
        <f t="shared" si="7"/>
        <v>21.05263157894737</v>
      </c>
      <c r="H27" s="22">
        <v>63.1</v>
      </c>
      <c r="I27" s="43">
        <f t="shared" si="8"/>
        <v>23.771790808240887</v>
      </c>
      <c r="J27" s="26">
        <v>67</v>
      </c>
      <c r="K27" s="43">
        <f t="shared" si="9"/>
        <v>23.805970149253731</v>
      </c>
      <c r="L27" s="10">
        <f t="shared" si="4"/>
        <v>68.630392536441988</v>
      </c>
      <c r="M27" s="16">
        <f t="shared" si="5"/>
        <v>81.130392536441988</v>
      </c>
      <c r="N27" s="21">
        <f t="shared" si="6"/>
        <v>0.81130392536441986</v>
      </c>
      <c r="O27" s="53" t="s">
        <v>37</v>
      </c>
      <c r="P27" s="12"/>
      <c r="Q27" s="12"/>
    </row>
    <row r="28" spans="1:17" ht="24" customHeight="1" x14ac:dyDescent="0.25">
      <c r="A28" s="32" t="s">
        <v>32</v>
      </c>
      <c r="B28" s="50" t="s">
        <v>50</v>
      </c>
      <c r="C28" s="110" t="s">
        <v>53</v>
      </c>
      <c r="D28" s="10">
        <v>15</v>
      </c>
      <c r="E28" s="26">
        <f t="shared" si="0"/>
        <v>8.9285714285714288</v>
      </c>
      <c r="F28" s="10">
        <v>9.5</v>
      </c>
      <c r="G28" s="42">
        <f t="shared" si="7"/>
        <v>25</v>
      </c>
      <c r="H28" s="22">
        <v>60</v>
      </c>
      <c r="I28" s="43">
        <f t="shared" si="8"/>
        <v>25</v>
      </c>
      <c r="J28" s="26">
        <v>95</v>
      </c>
      <c r="K28" s="43">
        <f t="shared" si="9"/>
        <v>16.789473684210527</v>
      </c>
      <c r="L28" s="10">
        <f t="shared" si="4"/>
        <v>66.78947368421052</v>
      </c>
      <c r="M28" s="16">
        <f t="shared" si="5"/>
        <v>75.718045112781951</v>
      </c>
      <c r="N28" s="21">
        <f t="shared" si="6"/>
        <v>0.75718045112781951</v>
      </c>
      <c r="O28" s="53" t="s">
        <v>15</v>
      </c>
      <c r="P28"/>
      <c r="Q28" s="12"/>
    </row>
    <row r="29" spans="1:17" x14ac:dyDescent="0.25">
      <c r="A29" s="2"/>
      <c r="B29" s="15"/>
      <c r="C29" s="15"/>
      <c r="D29" s="15"/>
      <c r="E29" s="15"/>
      <c r="F29" s="37"/>
      <c r="G29" s="38"/>
      <c r="H29" s="38"/>
      <c r="I29" s="39"/>
      <c r="J29" s="37"/>
      <c r="K29" s="45"/>
      <c r="L29" s="37"/>
      <c r="M29" s="45"/>
      <c r="N29" s="40"/>
    </row>
    <row r="30" spans="1:17" ht="13.8" x14ac:dyDescent="0.25">
      <c r="A30" s="2"/>
      <c r="I30" s="98"/>
      <c r="J30" s="98"/>
      <c r="L30" s="35"/>
      <c r="N30" s="9"/>
      <c r="O30" s="7"/>
    </row>
    <row r="31" spans="1:17" x14ac:dyDescent="0.25">
      <c r="A31" s="2"/>
      <c r="N31" s="9"/>
      <c r="O31" s="7"/>
    </row>
    <row r="32" spans="1:17" x14ac:dyDescent="0.25">
      <c r="A32" s="2"/>
    </row>
    <row r="37" spans="1:5" x14ac:dyDescent="0.25">
      <c r="A37" s="3"/>
      <c r="B37" s="15"/>
      <c r="C37" s="15"/>
      <c r="D37" s="15"/>
      <c r="E37" s="15"/>
    </row>
    <row r="38" spans="1:5" x14ac:dyDescent="0.25">
      <c r="A38" s="3"/>
      <c r="B38" s="15"/>
      <c r="C38" s="15"/>
      <c r="D38" s="15"/>
      <c r="E38" s="15"/>
    </row>
    <row r="39" spans="1:5" x14ac:dyDescent="0.25">
      <c r="A39" s="3"/>
      <c r="B39" s="15"/>
      <c r="C39" s="15"/>
      <c r="D39" s="15"/>
      <c r="E39" s="15"/>
    </row>
    <row r="40" spans="1:5" x14ac:dyDescent="0.25">
      <c r="A40" s="3"/>
      <c r="B40" s="15"/>
      <c r="C40" s="15"/>
      <c r="D40" s="15"/>
      <c r="E40" s="15"/>
    </row>
    <row r="41" spans="1:5" x14ac:dyDescent="0.25">
      <c r="A41" s="3"/>
      <c r="B41" s="15"/>
      <c r="C41" s="15"/>
      <c r="D41" s="15"/>
      <c r="E41" s="15"/>
    </row>
  </sheetData>
  <mergeCells count="30">
    <mergeCell ref="C1:N1"/>
    <mergeCell ref="O6:O10"/>
    <mergeCell ref="I30:J30"/>
    <mergeCell ref="N6:N10"/>
    <mergeCell ref="L7:L10"/>
    <mergeCell ref="G8:G10"/>
    <mergeCell ref="F6:L6"/>
    <mergeCell ref="M6:M10"/>
    <mergeCell ref="J7:K7"/>
    <mergeCell ref="J8:J10"/>
    <mergeCell ref="K8:K10"/>
    <mergeCell ref="A23:C23"/>
    <mergeCell ref="A26:C26"/>
    <mergeCell ref="A12:C12"/>
    <mergeCell ref="A6:A10"/>
    <mergeCell ref="C6:C10"/>
    <mergeCell ref="B6:B9"/>
    <mergeCell ref="C2:N2"/>
    <mergeCell ref="C3:N3"/>
    <mergeCell ref="A11:C11"/>
    <mergeCell ref="A17:C17"/>
    <mergeCell ref="A21:C21"/>
    <mergeCell ref="E7:E10"/>
    <mergeCell ref="D6:E6"/>
    <mergeCell ref="D7:D10"/>
    <mergeCell ref="F8:F10"/>
    <mergeCell ref="H8:H10"/>
    <mergeCell ref="I8:I10"/>
    <mergeCell ref="H7:I7"/>
    <mergeCell ref="F7:G7"/>
  </mergeCells>
  <phoneticPr fontId="0" type="noConversion"/>
  <printOptions horizontalCentered="1"/>
  <pageMargins left="0" right="0" top="0.78740157480314965" bottom="0" header="0" footer="0"/>
  <pageSetup paperSize="9" scale="75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2023-12-14T06:12:06Z</cp:lastPrinted>
  <dcterms:created xsi:type="dcterms:W3CDTF">1996-10-08T23:32:33Z</dcterms:created>
  <dcterms:modified xsi:type="dcterms:W3CDTF">2023-12-18T18:08:16Z</dcterms:modified>
</cp:coreProperties>
</file>